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ff Files\Kaela\Claims &amp; Bills\2021 C&amp;B\"/>
    </mc:Choice>
  </mc:AlternateContent>
  <xr:revisionPtr revIDLastSave="0" documentId="13_ncr:1_{A819808F-808E-4ABA-9BC3-AB74B224D611}" xr6:coauthVersionLast="46" xr6:coauthVersionMax="46" xr10:uidLastSave="{00000000-0000-0000-0000-000000000000}"/>
  <bookViews>
    <workbookView xWindow="28680" yWindow="-165" windowWidth="29040" windowHeight="15840" xr2:uid="{2A766918-BBAE-4B1C-9AC4-80DB9BA612C7}"/>
  </bookViews>
  <sheets>
    <sheet name="Summary" sheetId="1" r:id="rId1"/>
    <sheet name="04 14" sheetId="11" r:id="rId2"/>
    <sheet name="04 21" sheetId="12" r:id="rId3"/>
  </sheets>
  <externalReferences>
    <externalReference r:id="rId4"/>
  </externalReferences>
  <definedNames>
    <definedName name="_xlnm.Print_Area" localSheetId="1">'04 14'!$A$1:$E$61</definedName>
    <definedName name="_xlnm.Print_Area" localSheetId="2">'04 21'!$A$1:$E$57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D58" i="1"/>
  <c r="D51" i="1"/>
  <c r="D49" i="12"/>
  <c r="D25" i="12"/>
  <c r="E32" i="12" s="1"/>
  <c r="D10" i="12"/>
  <c r="D47" i="12" s="1"/>
  <c r="D53" i="12" s="1"/>
  <c r="D51" i="12" s="1"/>
  <c r="B5" i="12"/>
  <c r="B6" i="12" s="1"/>
  <c r="B7" i="12" s="1"/>
  <c r="B8" i="12" s="1"/>
  <c r="B9" i="12" s="1"/>
  <c r="B36" i="12" l="1"/>
  <c r="B13" i="12"/>
  <c r="B10" i="12"/>
  <c r="B35" i="12"/>
  <c r="B12" i="12"/>
  <c r="B38" i="12"/>
  <c r="B34" i="12"/>
  <c r="B37" i="12"/>
  <c r="B33" i="12"/>
  <c r="B28" i="12"/>
  <c r="B27" i="12" s="1"/>
  <c r="B26" i="12" s="1"/>
  <c r="B25" i="12" s="1"/>
  <c r="B29" i="12" s="1"/>
  <c r="B30" i="12" s="1"/>
  <c r="B11" i="12"/>
  <c r="D54" i="12"/>
  <c r="E50" i="12"/>
  <c r="D63" i="1" l="1"/>
  <c r="D50" i="1"/>
  <c r="D6" i="1"/>
  <c r="C6" i="1"/>
  <c r="D50" i="11"/>
  <c r="D34" i="11"/>
  <c r="D33" i="11"/>
  <c r="D48" i="11" s="1"/>
  <c r="D54" i="11" s="1"/>
  <c r="D52" i="11" s="1"/>
  <c r="D26" i="11"/>
  <c r="B5" i="11"/>
  <c r="B6" i="11" s="1"/>
  <c r="B7" i="11" s="1"/>
  <c r="B8" i="11" s="1"/>
  <c r="B9" i="11" s="1"/>
  <c r="B34" i="11" l="1"/>
  <c r="B39" i="11"/>
  <c r="B13" i="11"/>
  <c r="B38" i="11"/>
  <c r="B12" i="11"/>
  <c r="B37" i="11"/>
  <c r="B11" i="11"/>
  <c r="B36" i="11"/>
  <c r="B29" i="11"/>
  <c r="B28" i="11" s="1"/>
  <c r="B27" i="11" s="1"/>
  <c r="B26" i="11" s="1"/>
  <c r="B30" i="11" s="1"/>
  <c r="B31" i="11" s="1"/>
  <c r="B10" i="11"/>
  <c r="B35" i="11"/>
  <c r="E51" i="11"/>
  <c r="D55" i="11"/>
  <c r="E33" i="11"/>
  <c r="D33" i="1" l="1"/>
  <c r="D25" i="1"/>
  <c r="C25" i="1"/>
  <c r="D16" i="1"/>
  <c r="D57" i="1" l="1"/>
  <c r="D86" i="1"/>
  <c r="D34" i="1"/>
  <c r="D85" i="1" l="1"/>
  <c r="D26" i="1" l="1"/>
  <c r="C26" i="1"/>
  <c r="D7" i="1"/>
  <c r="C7" i="1"/>
  <c r="D17" i="1"/>
  <c r="I14" i="1" l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D31" i="1"/>
  <c r="B29" i="1"/>
  <c r="B37" i="1" s="1"/>
  <c r="B28" i="1"/>
  <c r="B36" i="1" s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<sst xmlns="http://schemas.openxmlformats.org/spreadsheetml/2006/main" count="175" uniqueCount="100">
  <si>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</si>
  <si>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</si>
  <si>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</si>
  <si>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</si>
  <si>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</si>
  <si>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</si>
  <si>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</si>
  <si>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</si>
  <si>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</si>
  <si>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</si>
  <si>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</si>
  <si>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</si>
  <si>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</si>
  <si>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</si>
  <si>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</si>
  <si>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</si>
  <si>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</si>
  <si>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</si>
  <si>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</si>
  <si>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</si>
  <si>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</si>
  <si>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</si>
  <si>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</si>
  <si>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</si>
  <si>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</si>
  <si>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</si>
  <si>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</si>
  <si>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</si>
  <si>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</si>
  <si>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</si>
  <si>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</si>
  <si>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</si>
  <si>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</si>
  <si>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</si>
  <si>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</si>
  <si>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</si>
  <si>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</si>
  <si>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</si>
  <si>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</si>
  <si>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</si>
  <si>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Voided AP Check - check date</t>
  </si>
  <si>
    <t xml:space="preserve">Payroll  Check Run - </t>
  </si>
  <si>
    <t>VOID PR CKS # Voided &amp; Reissued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</si>
  <si>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</si>
  <si>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</si>
  <si>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</si>
  <si>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</si>
  <si>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</si>
  <si>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Infinisource Bene TRANSFER</t>
  </si>
  <si>
    <t xml:space="preserve">Maxor Claims </t>
  </si>
  <si>
    <t>City Hall ACH postage replenish</t>
  </si>
  <si>
    <t xml:space="preserve">Bail Checks </t>
  </si>
  <si>
    <t>PERS Electronic Payment</t>
  </si>
  <si>
    <t xml:space="preserve">Payroll Direct Deposit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</si>
  <si>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</si>
  <si>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</si>
  <si>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</si>
  <si>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</si>
  <si>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</si>
  <si>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</si>
  <si>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</si>
  <si>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</si>
  <si>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</si>
  <si>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</si>
  <si>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</si>
  <si>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 xml:space="preserve">Hometown Health Wire </t>
  </si>
  <si>
    <t xml:space="preserve">Infinisource Checks Transfer </t>
  </si>
  <si>
    <t>Hometown Health Wire</t>
  </si>
  <si>
    <t>False Alarm Receipts</t>
  </si>
  <si>
    <t>Account Description</t>
  </si>
  <si>
    <t>Program Description</t>
  </si>
  <si>
    <t>Function Description</t>
  </si>
  <si>
    <t>Fund Description</t>
  </si>
  <si>
    <t>Fund #</t>
  </si>
  <si>
    <t>Workers comp  claims</t>
  </si>
  <si>
    <t>Investment Worksheet for 4/14/21</t>
  </si>
  <si>
    <t>78834-78950</t>
  </si>
  <si>
    <t>Parks and Rec refund not debited from city account until 4/8</t>
  </si>
  <si>
    <t>JE to correct coding to incorrect fund for manual refund on 3/13 transaction 1100088962</t>
  </si>
  <si>
    <t>GF Spks Muni &amp; Drug 4th Qtr</t>
  </si>
  <si>
    <t>AB Sparks Mun Alc &amp; Oth 4th Qtr</t>
  </si>
  <si>
    <t>COBRA Deposit 4/8/21</t>
  </si>
  <si>
    <t>Maxor Claims</t>
  </si>
  <si>
    <t xml:space="preserve">Wire Transfer ICMA 457 # 213AA4644QGT3U11 </t>
  </si>
  <si>
    <t xml:space="preserve">214EB1540OP03898 </t>
  </si>
  <si>
    <t>****not included     5/10</t>
  </si>
  <si>
    <t>Professtional Services-Other</t>
  </si>
  <si>
    <t>1404 City Facilities - Annual Citywide Facilities Improvements</t>
  </si>
  <si>
    <t>General Government</t>
  </si>
  <si>
    <t>Site Improvement</t>
  </si>
  <si>
    <t>1404 City Facilities - Fire Station #1 - 2nd Floor Remodel to add Office Space</t>
  </si>
  <si>
    <t>Public Safety</t>
  </si>
  <si>
    <t>Investment Worksheet for 4/21/2021</t>
  </si>
  <si>
    <t>78951-79085</t>
  </si>
  <si>
    <t>411942-411957</t>
  </si>
  <si>
    <t>Monthly Nova Time Usage</t>
  </si>
  <si>
    <t>BOFA MAR 2021 SRVC CHRG</t>
  </si>
  <si>
    <t>Workers comp  claims (CCMSI)</t>
  </si>
  <si>
    <t>Wire Transfer ICMA 457 Wire # 214LB1454C903545</t>
  </si>
  <si>
    <t>4/8-4/26/21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</si>
</sst>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#,##0.0000_);[Red]\(#,##0.0000\)"/>
    <numFmt numFmtId="171" formatCode="#,##0.00000000000_);[Red]\(#,##0.00000000000\)"/>
    <numFmt numFmtId="172" formatCode="0.000000"/>
    <numFmt numFmtId="173" formatCode="0.0000"/>
  </numFmts>
  <fonts count="3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rgb="FF000A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10" fillId="0" borderId="0"/>
    <xf numFmtId="44" fontId="8" fillId="0" borderId="0" applyFont="0" applyFill="0" applyBorder="0" applyAlignment="0" applyProtection="0"/>
    <xf numFmtId="0" fontId="29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0" borderId="0"/>
    <xf numFmtId="0" fontId="31" fillId="0" borderId="0"/>
    <xf numFmtId="44" fontId="10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8" fillId="0" borderId="0" xfId="0" applyFont="1"/>
    <xf numFmtId="169" fontId="10" fillId="0" borderId="0" xfId="2" applyNumberFormat="1" applyAlignment="1">
      <alignment horizontal="right"/>
    </xf>
    <xf numFmtId="44" fontId="25" fillId="0" borderId="0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Border="1" applyAlignment="1">
      <alignment horizontal="left"/>
    </xf>
    <xf numFmtId="44" fontId="0" fillId="0" borderId="0" xfId="3" applyFont="1" applyFill="1"/>
    <xf numFmtId="44" fontId="8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27" fillId="0" borderId="0" xfId="3" applyFont="1" applyFill="1" applyBorder="1" applyAlignment="1">
      <alignment wrapText="1"/>
    </xf>
    <xf numFmtId="43" fontId="0" fillId="0" borderId="0" xfId="5" applyFont="1"/>
    <xf numFmtId="43" fontId="0" fillId="0" borderId="0" xfId="5" applyFont="1" applyFill="1"/>
    <xf numFmtId="43" fontId="0" fillId="5" borderId="0" xfId="5" applyFont="1" applyFill="1"/>
    <xf numFmtId="10" fontId="0" fillId="0" borderId="0" xfId="6" applyNumberFormat="1" applyFont="1" applyFill="1" applyBorder="1"/>
    <xf numFmtId="43" fontId="8" fillId="0" borderId="0" xfId="5" applyFont="1"/>
    <xf numFmtId="40" fontId="21" fillId="0" borderId="0" xfId="0" applyNumberFormat="1" applyFont="1" applyFill="1" applyAlignment="1">
      <alignment horizontal="left"/>
    </xf>
    <xf numFmtId="40" fontId="1" fillId="0" borderId="0" xfId="1" applyNumberFormat="1" applyAlignment="1">
      <alignment horizontal="lef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0" fontId="14" fillId="0" borderId="0" xfId="0" applyNumberFormat="1" applyFont="1"/>
    <xf numFmtId="0" fontId="15" fillId="0" borderId="0" xfId="0" applyFont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8" fillId="4" borderId="0" xfId="0" applyNumberFormat="1" applyFont="1" applyFill="1"/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40" fontId="18" fillId="0" borderId="0" xfId="0" quotePrefix="1" applyNumberFormat="1" applyFont="1"/>
    <xf numFmtId="170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14" fontId="0" fillId="0" borderId="7" xfId="0" applyNumberFormat="1" applyBorder="1"/>
    <xf numFmtId="40" fontId="8" fillId="4" borderId="13" xfId="0" applyNumberFormat="1" applyFont="1" applyFill="1" applyBorder="1"/>
    <xf numFmtId="40" fontId="0" fillId="4" borderId="0" xfId="0" applyNumberFormat="1" applyFill="1"/>
    <xf numFmtId="40" fontId="8" fillId="0" borderId="13" xfId="0" applyNumberFormat="1" applyFont="1" applyBorder="1"/>
    <xf numFmtId="40" fontId="18" fillId="0" borderId="7" xfId="0" applyNumberFormat="1" applyFont="1" applyBorder="1"/>
    <xf numFmtId="40" fontId="8" fillId="0" borderId="0" xfId="0" quotePrefix="1" applyNumberFormat="1" applyFont="1"/>
    <xf numFmtId="40" fontId="21" fillId="0" borderId="0" xfId="0" applyNumberFormat="1" applyFont="1"/>
    <xf numFmtId="40" fontId="13" fillId="0" borderId="0" xfId="0" applyNumberFormat="1" applyFont="1"/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26" fillId="0" borderId="7" xfId="0" quotePrefix="1" applyNumberFormat="1" applyFont="1" applyBorder="1"/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0" fontId="0" fillId="0" borderId="7" xfId="0" applyNumberFormat="1" applyBorder="1"/>
    <xf numFmtId="40" fontId="12" fillId="0" borderId="0" xfId="0" applyNumberFormat="1" applyFont="1"/>
    <xf numFmtId="40" fontId="27" fillId="0" borderId="0" xfId="0" applyNumberFormat="1" applyFont="1"/>
    <xf numFmtId="0" fontId="27" fillId="0" borderId="0" xfId="0" applyFont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0" fontId="28" fillId="0" borderId="0" xfId="0" applyFont="1"/>
    <xf numFmtId="40" fontId="13" fillId="0" borderId="0" xfId="0" applyNumberFormat="1" applyFont="1" applyAlignment="1">
      <alignment horizontal="left"/>
    </xf>
    <xf numFmtId="40" fontId="12" fillId="0" borderId="0" xfId="0" applyNumberFormat="1" applyFont="1" applyAlignment="1">
      <alignment horizontal="right"/>
    </xf>
    <xf numFmtId="171" fontId="8" fillId="0" borderId="0" xfId="0" applyNumberFormat="1" applyFont="1"/>
    <xf numFmtId="170" fontId="8" fillId="0" borderId="0" xfId="0" applyNumberFormat="1" applyFon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8" fillId="0" borderId="0" xfId="0" applyNumberFormat="1" applyFont="1"/>
    <xf numFmtId="0" fontId="20" fillId="0" borderId="0" xfId="0" applyFont="1"/>
    <xf numFmtId="0" fontId="32" fillId="0" borderId="0" xfId="0" applyFont="1"/>
    <xf numFmtId="164" fontId="6" fillId="0" borderId="0" xfId="1" applyFont="1" applyBorder="1" applyAlignment="1">
      <alignment horizontal="right"/>
    </xf>
    <xf numFmtId="0" fontId="2" fillId="0" borderId="22" xfId="1" applyNumberFormat="1" applyFont="1" applyBorder="1" applyAlignment="1">
      <alignment horizontal="left"/>
    </xf>
    <xf numFmtId="0" fontId="8" fillId="0" borderId="0" xfId="0" applyFont="1" applyAlignment="1">
      <alignment wrapText="1"/>
    </xf>
    <xf numFmtId="40" fontId="21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4" fontId="13" fillId="0" borderId="0" xfId="3" applyFont="1" applyFill="1" applyAlignment="1"/>
    <xf numFmtId="44" fontId="2" fillId="0" borderId="0" xfId="10" applyFont="1" applyAlignment="1">
      <alignment horizontal="left"/>
    </xf>
    <xf numFmtId="44" fontId="1" fillId="0" borderId="16" xfId="10" applyFont="1" applyBorder="1" applyAlignment="1">
      <alignment horizontal="center"/>
    </xf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  <xf numFmtId="0" fontId="21" fillId="4" borderId="0" xfId="0" applyFont="1" applyFill="1" applyAlignment="1">
      <alignment horizontal="left"/>
    </xf>
    <xf numFmtId="16" fontId="8" fillId="0" borderId="0" xfId="0" applyNumberFormat="1" applyFont="1" applyAlignment="1">
      <alignment wrapText="1"/>
    </xf>
    <xf numFmtId="0" fontId="0" fillId="0" borderId="0" xfId="0" applyAlignment="1">
      <alignment horizontal="left"/>
    </xf>
  </cellXfs>
  <cellStyles count="11">
    <cellStyle name="Comma 2" xfId="5" xr:uid="{C26B4514-97A3-4DE4-B014-C1AB55A237F9}"/>
    <cellStyle name="Currency" xfId="10" builtinId="4"/>
    <cellStyle name="Currency 2" xfId="3" xr:uid="{6087DBE4-2055-4E3C-BE00-F3E669316887}"/>
    <cellStyle name="Normal" xfId="0" builtinId="0"/>
    <cellStyle name="Normal 2" xfId="1" xr:uid="{4B7CDE55-E92D-48BC-AAD9-151B3D126C97}"/>
    <cellStyle name="Normal 2 6" xfId="2" xr:uid="{2C2F90E7-6789-4878-83BC-CFC276A4B06E}"/>
    <cellStyle name="Normal 3" xfId="4" xr:uid="{9FE0950D-91C5-49F6-B291-154435089FB4}"/>
    <cellStyle name="Normal 4" xfId="7" xr:uid="{997BD4CF-4A8E-43A9-B1CE-049EE633EB5D}"/>
    <cellStyle name="Normal 5" xfId="8" xr:uid="{53C6F063-55FE-4C5F-BACA-CFCBE1784224}"/>
    <cellStyle name="Normal 6" xfId="9" xr:uid="{2C55ABC1-E128-4E47-B2BA-C7BC5B5CF145}"/>
    <cellStyle name="Percent 2" xfId="6" xr:uid="{0BE89992-B874-4CF5-8C8B-9DB82A736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4%20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07"/>
      <sheetName val="04 14"/>
      <sheetName val="04 21"/>
      <sheetName val="04 28"/>
      <sheetName val="03 31"/>
    </sheetNames>
    <sheetDataSet>
      <sheetData sheetId="0">
        <row r="10">
          <cell r="B10">
            <v>44292</v>
          </cell>
        </row>
      </sheetData>
      <sheetData sheetId="1">
        <row r="10">
          <cell r="B10">
            <v>44299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108"/>
  <sheetViews>
    <sheetView tabSelected="1" zoomScale="90" zoomScaleNormal="90" workbookViewId="0">
      <selection activeCell="A3" sqref="A3"/>
    </sheetView>
  </sheetViews>
  <sheetFormatPr defaultColWidth="12.42578125" defaultRowHeight="15" x14ac:dyDescent="0.2"/>
  <cols>
    <col min="1" max="1" width="35.28515625" style="18" customWidth="1"/>
    <col min="2" max="2" width="20.85546875" style="19" customWidth="1"/>
    <col min="3" max="3" width="35.140625" style="18" customWidth="1"/>
    <col min="4" max="4" width="21" style="20" customWidth="1"/>
    <col min="5" max="5" width="24.42578125" style="18" customWidth="1"/>
    <col min="6" max="6" width="15.28515625" style="21" hidden="1" customWidth="1"/>
    <col min="7" max="7" width="20.7109375" style="15" hidden="1" customWidth="1"/>
    <col min="8" max="8" width="20.140625" style="16" customWidth="1"/>
    <col min="9" max="9" width="23.28515625" style="17" customWidth="1"/>
    <col min="10" max="10" width="19.28515625" style="2" customWidth="1"/>
    <col min="11" max="11" width="21.85546875" style="2" customWidth="1"/>
    <col min="12" max="253" width="12.42578125" style="2"/>
    <col min="254" max="256" width="12.42578125" style="10"/>
    <col min="257" max="257" width="35.28515625" style="10" customWidth="1"/>
    <col min="258" max="258" width="13.5703125" style="10" customWidth="1"/>
    <col min="259" max="259" width="35.140625" style="10" customWidth="1"/>
    <col min="260" max="260" width="21" style="10" customWidth="1"/>
    <col min="261" max="261" width="24.42578125" style="10" customWidth="1"/>
    <col min="262" max="263" width="0" style="10" hidden="1" customWidth="1"/>
    <col min="264" max="264" width="20.140625" style="10" customWidth="1"/>
    <col min="265" max="265" width="23.28515625" style="10" customWidth="1"/>
    <col min="266" max="266" width="15.5703125" style="10" customWidth="1"/>
    <col min="267" max="267" width="21.85546875" style="10" customWidth="1"/>
    <col min="268" max="512" width="12.42578125" style="10"/>
    <col min="513" max="513" width="35.28515625" style="10" customWidth="1"/>
    <col min="514" max="514" width="13.5703125" style="10" customWidth="1"/>
    <col min="515" max="515" width="35.140625" style="10" customWidth="1"/>
    <col min="516" max="516" width="21" style="10" customWidth="1"/>
    <col min="517" max="517" width="24.42578125" style="10" customWidth="1"/>
    <col min="518" max="519" width="0" style="10" hidden="1" customWidth="1"/>
    <col min="520" max="520" width="20.140625" style="10" customWidth="1"/>
    <col min="521" max="521" width="23.28515625" style="10" customWidth="1"/>
    <col min="522" max="522" width="15.5703125" style="10" customWidth="1"/>
    <col min="523" max="523" width="21.85546875" style="10" customWidth="1"/>
    <col min="524" max="768" width="12.42578125" style="10"/>
    <col min="769" max="769" width="35.28515625" style="10" customWidth="1"/>
    <col min="770" max="770" width="13.5703125" style="10" customWidth="1"/>
    <col min="771" max="771" width="35.140625" style="10" customWidth="1"/>
    <col min="772" max="772" width="21" style="10" customWidth="1"/>
    <col min="773" max="773" width="24.42578125" style="10" customWidth="1"/>
    <col min="774" max="775" width="0" style="10" hidden="1" customWidth="1"/>
    <col min="776" max="776" width="20.140625" style="10" customWidth="1"/>
    <col min="777" max="777" width="23.28515625" style="10" customWidth="1"/>
    <col min="778" max="778" width="15.5703125" style="10" customWidth="1"/>
    <col min="779" max="779" width="21.85546875" style="10" customWidth="1"/>
    <col min="780" max="1024" width="12.42578125" style="10"/>
    <col min="1025" max="1025" width="35.28515625" style="10" customWidth="1"/>
    <col min="1026" max="1026" width="13.5703125" style="10" customWidth="1"/>
    <col min="1027" max="1027" width="35.140625" style="10" customWidth="1"/>
    <col min="1028" max="1028" width="21" style="10" customWidth="1"/>
    <col min="1029" max="1029" width="24.42578125" style="10" customWidth="1"/>
    <col min="1030" max="1031" width="0" style="10" hidden="1" customWidth="1"/>
    <col min="1032" max="1032" width="20.140625" style="10" customWidth="1"/>
    <col min="1033" max="1033" width="23.28515625" style="10" customWidth="1"/>
    <col min="1034" max="1034" width="15.5703125" style="10" customWidth="1"/>
    <col min="1035" max="1035" width="21.85546875" style="10" customWidth="1"/>
    <col min="1036" max="1280" width="12.42578125" style="10"/>
    <col min="1281" max="1281" width="35.28515625" style="10" customWidth="1"/>
    <col min="1282" max="1282" width="13.5703125" style="10" customWidth="1"/>
    <col min="1283" max="1283" width="35.140625" style="10" customWidth="1"/>
    <col min="1284" max="1284" width="21" style="10" customWidth="1"/>
    <col min="1285" max="1285" width="24.42578125" style="10" customWidth="1"/>
    <col min="1286" max="1287" width="0" style="10" hidden="1" customWidth="1"/>
    <col min="1288" max="1288" width="20.140625" style="10" customWidth="1"/>
    <col min="1289" max="1289" width="23.28515625" style="10" customWidth="1"/>
    <col min="1290" max="1290" width="15.5703125" style="10" customWidth="1"/>
    <col min="1291" max="1291" width="21.85546875" style="10" customWidth="1"/>
    <col min="1292" max="1536" width="12.42578125" style="10"/>
    <col min="1537" max="1537" width="35.28515625" style="10" customWidth="1"/>
    <col min="1538" max="1538" width="13.5703125" style="10" customWidth="1"/>
    <col min="1539" max="1539" width="35.140625" style="10" customWidth="1"/>
    <col min="1540" max="1540" width="21" style="10" customWidth="1"/>
    <col min="1541" max="1541" width="24.42578125" style="10" customWidth="1"/>
    <col min="1542" max="1543" width="0" style="10" hidden="1" customWidth="1"/>
    <col min="1544" max="1544" width="20.140625" style="10" customWidth="1"/>
    <col min="1545" max="1545" width="23.28515625" style="10" customWidth="1"/>
    <col min="1546" max="1546" width="15.5703125" style="10" customWidth="1"/>
    <col min="1547" max="1547" width="21.85546875" style="10" customWidth="1"/>
    <col min="1548" max="1792" width="12.42578125" style="10"/>
    <col min="1793" max="1793" width="35.28515625" style="10" customWidth="1"/>
    <col min="1794" max="1794" width="13.5703125" style="10" customWidth="1"/>
    <col min="1795" max="1795" width="35.140625" style="10" customWidth="1"/>
    <col min="1796" max="1796" width="21" style="10" customWidth="1"/>
    <col min="1797" max="1797" width="24.42578125" style="10" customWidth="1"/>
    <col min="1798" max="1799" width="0" style="10" hidden="1" customWidth="1"/>
    <col min="1800" max="1800" width="20.140625" style="10" customWidth="1"/>
    <col min="1801" max="1801" width="23.28515625" style="10" customWidth="1"/>
    <col min="1802" max="1802" width="15.5703125" style="10" customWidth="1"/>
    <col min="1803" max="1803" width="21.85546875" style="10" customWidth="1"/>
    <col min="1804" max="2048" width="12.42578125" style="10"/>
    <col min="2049" max="2049" width="35.28515625" style="10" customWidth="1"/>
    <col min="2050" max="2050" width="13.5703125" style="10" customWidth="1"/>
    <col min="2051" max="2051" width="35.140625" style="10" customWidth="1"/>
    <col min="2052" max="2052" width="21" style="10" customWidth="1"/>
    <col min="2053" max="2053" width="24.42578125" style="10" customWidth="1"/>
    <col min="2054" max="2055" width="0" style="10" hidden="1" customWidth="1"/>
    <col min="2056" max="2056" width="20.140625" style="10" customWidth="1"/>
    <col min="2057" max="2057" width="23.28515625" style="10" customWidth="1"/>
    <col min="2058" max="2058" width="15.5703125" style="10" customWidth="1"/>
    <col min="2059" max="2059" width="21.85546875" style="10" customWidth="1"/>
    <col min="2060" max="2304" width="12.42578125" style="10"/>
    <col min="2305" max="2305" width="35.28515625" style="10" customWidth="1"/>
    <col min="2306" max="2306" width="13.5703125" style="10" customWidth="1"/>
    <col min="2307" max="2307" width="35.140625" style="10" customWidth="1"/>
    <col min="2308" max="2308" width="21" style="10" customWidth="1"/>
    <col min="2309" max="2309" width="24.42578125" style="10" customWidth="1"/>
    <col min="2310" max="2311" width="0" style="10" hidden="1" customWidth="1"/>
    <col min="2312" max="2312" width="20.140625" style="10" customWidth="1"/>
    <col min="2313" max="2313" width="23.28515625" style="10" customWidth="1"/>
    <col min="2314" max="2314" width="15.5703125" style="10" customWidth="1"/>
    <col min="2315" max="2315" width="21.85546875" style="10" customWidth="1"/>
    <col min="2316" max="2560" width="12.42578125" style="10"/>
    <col min="2561" max="2561" width="35.28515625" style="10" customWidth="1"/>
    <col min="2562" max="2562" width="13.5703125" style="10" customWidth="1"/>
    <col min="2563" max="2563" width="35.140625" style="10" customWidth="1"/>
    <col min="2564" max="2564" width="21" style="10" customWidth="1"/>
    <col min="2565" max="2565" width="24.42578125" style="10" customWidth="1"/>
    <col min="2566" max="2567" width="0" style="10" hidden="1" customWidth="1"/>
    <col min="2568" max="2568" width="20.140625" style="10" customWidth="1"/>
    <col min="2569" max="2569" width="23.28515625" style="10" customWidth="1"/>
    <col min="2570" max="2570" width="15.5703125" style="10" customWidth="1"/>
    <col min="2571" max="2571" width="21.85546875" style="10" customWidth="1"/>
    <col min="2572" max="2816" width="12.42578125" style="10"/>
    <col min="2817" max="2817" width="35.28515625" style="10" customWidth="1"/>
    <col min="2818" max="2818" width="13.5703125" style="10" customWidth="1"/>
    <col min="2819" max="2819" width="35.140625" style="10" customWidth="1"/>
    <col min="2820" max="2820" width="21" style="10" customWidth="1"/>
    <col min="2821" max="2821" width="24.42578125" style="10" customWidth="1"/>
    <col min="2822" max="2823" width="0" style="10" hidden="1" customWidth="1"/>
    <col min="2824" max="2824" width="20.140625" style="10" customWidth="1"/>
    <col min="2825" max="2825" width="23.28515625" style="10" customWidth="1"/>
    <col min="2826" max="2826" width="15.5703125" style="10" customWidth="1"/>
    <col min="2827" max="2827" width="21.85546875" style="10" customWidth="1"/>
    <col min="2828" max="3072" width="12.42578125" style="10"/>
    <col min="3073" max="3073" width="35.28515625" style="10" customWidth="1"/>
    <col min="3074" max="3074" width="13.5703125" style="10" customWidth="1"/>
    <col min="3075" max="3075" width="35.140625" style="10" customWidth="1"/>
    <col min="3076" max="3076" width="21" style="10" customWidth="1"/>
    <col min="3077" max="3077" width="24.42578125" style="10" customWidth="1"/>
    <col min="3078" max="3079" width="0" style="10" hidden="1" customWidth="1"/>
    <col min="3080" max="3080" width="20.140625" style="10" customWidth="1"/>
    <col min="3081" max="3081" width="23.28515625" style="10" customWidth="1"/>
    <col min="3082" max="3082" width="15.5703125" style="10" customWidth="1"/>
    <col min="3083" max="3083" width="21.85546875" style="10" customWidth="1"/>
    <col min="3084" max="3328" width="12.42578125" style="10"/>
    <col min="3329" max="3329" width="35.28515625" style="10" customWidth="1"/>
    <col min="3330" max="3330" width="13.5703125" style="10" customWidth="1"/>
    <col min="3331" max="3331" width="35.140625" style="10" customWidth="1"/>
    <col min="3332" max="3332" width="21" style="10" customWidth="1"/>
    <col min="3333" max="3333" width="24.42578125" style="10" customWidth="1"/>
    <col min="3334" max="3335" width="0" style="10" hidden="1" customWidth="1"/>
    <col min="3336" max="3336" width="20.140625" style="10" customWidth="1"/>
    <col min="3337" max="3337" width="23.28515625" style="10" customWidth="1"/>
    <col min="3338" max="3338" width="15.5703125" style="10" customWidth="1"/>
    <col min="3339" max="3339" width="21.85546875" style="10" customWidth="1"/>
    <col min="3340" max="3584" width="12.42578125" style="10"/>
    <col min="3585" max="3585" width="35.28515625" style="10" customWidth="1"/>
    <col min="3586" max="3586" width="13.5703125" style="10" customWidth="1"/>
    <col min="3587" max="3587" width="35.140625" style="10" customWidth="1"/>
    <col min="3588" max="3588" width="21" style="10" customWidth="1"/>
    <col min="3589" max="3589" width="24.42578125" style="10" customWidth="1"/>
    <col min="3590" max="3591" width="0" style="10" hidden="1" customWidth="1"/>
    <col min="3592" max="3592" width="20.140625" style="10" customWidth="1"/>
    <col min="3593" max="3593" width="23.28515625" style="10" customWidth="1"/>
    <col min="3594" max="3594" width="15.5703125" style="10" customWidth="1"/>
    <col min="3595" max="3595" width="21.85546875" style="10" customWidth="1"/>
    <col min="3596" max="3840" width="12.42578125" style="10"/>
    <col min="3841" max="3841" width="35.28515625" style="10" customWidth="1"/>
    <col min="3842" max="3842" width="13.5703125" style="10" customWidth="1"/>
    <col min="3843" max="3843" width="35.140625" style="10" customWidth="1"/>
    <col min="3844" max="3844" width="21" style="10" customWidth="1"/>
    <col min="3845" max="3845" width="24.42578125" style="10" customWidth="1"/>
    <col min="3846" max="3847" width="0" style="10" hidden="1" customWidth="1"/>
    <col min="3848" max="3848" width="20.140625" style="10" customWidth="1"/>
    <col min="3849" max="3849" width="23.28515625" style="10" customWidth="1"/>
    <col min="3850" max="3850" width="15.5703125" style="10" customWidth="1"/>
    <col min="3851" max="3851" width="21.85546875" style="10" customWidth="1"/>
    <col min="3852" max="4096" width="12.42578125" style="10"/>
    <col min="4097" max="4097" width="35.28515625" style="10" customWidth="1"/>
    <col min="4098" max="4098" width="13.5703125" style="10" customWidth="1"/>
    <col min="4099" max="4099" width="35.140625" style="10" customWidth="1"/>
    <col min="4100" max="4100" width="21" style="10" customWidth="1"/>
    <col min="4101" max="4101" width="24.42578125" style="10" customWidth="1"/>
    <col min="4102" max="4103" width="0" style="10" hidden="1" customWidth="1"/>
    <col min="4104" max="4104" width="20.140625" style="10" customWidth="1"/>
    <col min="4105" max="4105" width="23.28515625" style="10" customWidth="1"/>
    <col min="4106" max="4106" width="15.5703125" style="10" customWidth="1"/>
    <col min="4107" max="4107" width="21.85546875" style="10" customWidth="1"/>
    <col min="4108" max="4352" width="12.42578125" style="10"/>
    <col min="4353" max="4353" width="35.28515625" style="10" customWidth="1"/>
    <col min="4354" max="4354" width="13.5703125" style="10" customWidth="1"/>
    <col min="4355" max="4355" width="35.140625" style="10" customWidth="1"/>
    <col min="4356" max="4356" width="21" style="10" customWidth="1"/>
    <col min="4357" max="4357" width="24.42578125" style="10" customWidth="1"/>
    <col min="4358" max="4359" width="0" style="10" hidden="1" customWidth="1"/>
    <col min="4360" max="4360" width="20.140625" style="10" customWidth="1"/>
    <col min="4361" max="4361" width="23.28515625" style="10" customWidth="1"/>
    <col min="4362" max="4362" width="15.5703125" style="10" customWidth="1"/>
    <col min="4363" max="4363" width="21.85546875" style="10" customWidth="1"/>
    <col min="4364" max="4608" width="12.42578125" style="10"/>
    <col min="4609" max="4609" width="35.28515625" style="10" customWidth="1"/>
    <col min="4610" max="4610" width="13.5703125" style="10" customWidth="1"/>
    <col min="4611" max="4611" width="35.140625" style="10" customWidth="1"/>
    <col min="4612" max="4612" width="21" style="10" customWidth="1"/>
    <col min="4613" max="4613" width="24.42578125" style="10" customWidth="1"/>
    <col min="4614" max="4615" width="0" style="10" hidden="1" customWidth="1"/>
    <col min="4616" max="4616" width="20.140625" style="10" customWidth="1"/>
    <col min="4617" max="4617" width="23.28515625" style="10" customWidth="1"/>
    <col min="4618" max="4618" width="15.5703125" style="10" customWidth="1"/>
    <col min="4619" max="4619" width="21.85546875" style="10" customWidth="1"/>
    <col min="4620" max="4864" width="12.42578125" style="10"/>
    <col min="4865" max="4865" width="35.28515625" style="10" customWidth="1"/>
    <col min="4866" max="4866" width="13.5703125" style="10" customWidth="1"/>
    <col min="4867" max="4867" width="35.140625" style="10" customWidth="1"/>
    <col min="4868" max="4868" width="21" style="10" customWidth="1"/>
    <col min="4869" max="4869" width="24.42578125" style="10" customWidth="1"/>
    <col min="4870" max="4871" width="0" style="10" hidden="1" customWidth="1"/>
    <col min="4872" max="4872" width="20.140625" style="10" customWidth="1"/>
    <col min="4873" max="4873" width="23.28515625" style="10" customWidth="1"/>
    <col min="4874" max="4874" width="15.5703125" style="10" customWidth="1"/>
    <col min="4875" max="4875" width="21.85546875" style="10" customWidth="1"/>
    <col min="4876" max="5120" width="12.42578125" style="10"/>
    <col min="5121" max="5121" width="35.28515625" style="10" customWidth="1"/>
    <col min="5122" max="5122" width="13.5703125" style="10" customWidth="1"/>
    <col min="5123" max="5123" width="35.140625" style="10" customWidth="1"/>
    <col min="5124" max="5124" width="21" style="10" customWidth="1"/>
    <col min="5125" max="5125" width="24.42578125" style="10" customWidth="1"/>
    <col min="5126" max="5127" width="0" style="10" hidden="1" customWidth="1"/>
    <col min="5128" max="5128" width="20.140625" style="10" customWidth="1"/>
    <col min="5129" max="5129" width="23.28515625" style="10" customWidth="1"/>
    <col min="5130" max="5130" width="15.5703125" style="10" customWidth="1"/>
    <col min="5131" max="5131" width="21.85546875" style="10" customWidth="1"/>
    <col min="5132" max="5376" width="12.42578125" style="10"/>
    <col min="5377" max="5377" width="35.28515625" style="10" customWidth="1"/>
    <col min="5378" max="5378" width="13.5703125" style="10" customWidth="1"/>
    <col min="5379" max="5379" width="35.140625" style="10" customWidth="1"/>
    <col min="5380" max="5380" width="21" style="10" customWidth="1"/>
    <col min="5381" max="5381" width="24.42578125" style="10" customWidth="1"/>
    <col min="5382" max="5383" width="0" style="10" hidden="1" customWidth="1"/>
    <col min="5384" max="5384" width="20.140625" style="10" customWidth="1"/>
    <col min="5385" max="5385" width="23.28515625" style="10" customWidth="1"/>
    <col min="5386" max="5386" width="15.5703125" style="10" customWidth="1"/>
    <col min="5387" max="5387" width="21.85546875" style="10" customWidth="1"/>
    <col min="5388" max="5632" width="12.42578125" style="10"/>
    <col min="5633" max="5633" width="35.28515625" style="10" customWidth="1"/>
    <col min="5634" max="5634" width="13.5703125" style="10" customWidth="1"/>
    <col min="5635" max="5635" width="35.140625" style="10" customWidth="1"/>
    <col min="5636" max="5636" width="21" style="10" customWidth="1"/>
    <col min="5637" max="5637" width="24.42578125" style="10" customWidth="1"/>
    <col min="5638" max="5639" width="0" style="10" hidden="1" customWidth="1"/>
    <col min="5640" max="5640" width="20.140625" style="10" customWidth="1"/>
    <col min="5641" max="5641" width="23.28515625" style="10" customWidth="1"/>
    <col min="5642" max="5642" width="15.5703125" style="10" customWidth="1"/>
    <col min="5643" max="5643" width="21.85546875" style="10" customWidth="1"/>
    <col min="5644" max="5888" width="12.42578125" style="10"/>
    <col min="5889" max="5889" width="35.28515625" style="10" customWidth="1"/>
    <col min="5890" max="5890" width="13.5703125" style="10" customWidth="1"/>
    <col min="5891" max="5891" width="35.140625" style="10" customWidth="1"/>
    <col min="5892" max="5892" width="21" style="10" customWidth="1"/>
    <col min="5893" max="5893" width="24.42578125" style="10" customWidth="1"/>
    <col min="5894" max="5895" width="0" style="10" hidden="1" customWidth="1"/>
    <col min="5896" max="5896" width="20.140625" style="10" customWidth="1"/>
    <col min="5897" max="5897" width="23.28515625" style="10" customWidth="1"/>
    <col min="5898" max="5898" width="15.5703125" style="10" customWidth="1"/>
    <col min="5899" max="5899" width="21.85546875" style="10" customWidth="1"/>
    <col min="5900" max="6144" width="12.42578125" style="10"/>
    <col min="6145" max="6145" width="35.28515625" style="10" customWidth="1"/>
    <col min="6146" max="6146" width="13.5703125" style="10" customWidth="1"/>
    <col min="6147" max="6147" width="35.140625" style="10" customWidth="1"/>
    <col min="6148" max="6148" width="21" style="10" customWidth="1"/>
    <col min="6149" max="6149" width="24.42578125" style="10" customWidth="1"/>
    <col min="6150" max="6151" width="0" style="10" hidden="1" customWidth="1"/>
    <col min="6152" max="6152" width="20.140625" style="10" customWidth="1"/>
    <col min="6153" max="6153" width="23.28515625" style="10" customWidth="1"/>
    <col min="6154" max="6154" width="15.5703125" style="10" customWidth="1"/>
    <col min="6155" max="6155" width="21.85546875" style="10" customWidth="1"/>
    <col min="6156" max="6400" width="12.42578125" style="10"/>
    <col min="6401" max="6401" width="35.28515625" style="10" customWidth="1"/>
    <col min="6402" max="6402" width="13.5703125" style="10" customWidth="1"/>
    <col min="6403" max="6403" width="35.140625" style="10" customWidth="1"/>
    <col min="6404" max="6404" width="21" style="10" customWidth="1"/>
    <col min="6405" max="6405" width="24.42578125" style="10" customWidth="1"/>
    <col min="6406" max="6407" width="0" style="10" hidden="1" customWidth="1"/>
    <col min="6408" max="6408" width="20.140625" style="10" customWidth="1"/>
    <col min="6409" max="6409" width="23.28515625" style="10" customWidth="1"/>
    <col min="6410" max="6410" width="15.5703125" style="10" customWidth="1"/>
    <col min="6411" max="6411" width="21.85546875" style="10" customWidth="1"/>
    <col min="6412" max="6656" width="12.42578125" style="10"/>
    <col min="6657" max="6657" width="35.28515625" style="10" customWidth="1"/>
    <col min="6658" max="6658" width="13.5703125" style="10" customWidth="1"/>
    <col min="6659" max="6659" width="35.140625" style="10" customWidth="1"/>
    <col min="6660" max="6660" width="21" style="10" customWidth="1"/>
    <col min="6661" max="6661" width="24.42578125" style="10" customWidth="1"/>
    <col min="6662" max="6663" width="0" style="10" hidden="1" customWidth="1"/>
    <col min="6664" max="6664" width="20.140625" style="10" customWidth="1"/>
    <col min="6665" max="6665" width="23.28515625" style="10" customWidth="1"/>
    <col min="6666" max="6666" width="15.5703125" style="10" customWidth="1"/>
    <col min="6667" max="6667" width="21.85546875" style="10" customWidth="1"/>
    <col min="6668" max="6912" width="12.42578125" style="10"/>
    <col min="6913" max="6913" width="35.28515625" style="10" customWidth="1"/>
    <col min="6914" max="6914" width="13.5703125" style="10" customWidth="1"/>
    <col min="6915" max="6915" width="35.140625" style="10" customWidth="1"/>
    <col min="6916" max="6916" width="21" style="10" customWidth="1"/>
    <col min="6917" max="6917" width="24.42578125" style="10" customWidth="1"/>
    <col min="6918" max="6919" width="0" style="10" hidden="1" customWidth="1"/>
    <col min="6920" max="6920" width="20.140625" style="10" customWidth="1"/>
    <col min="6921" max="6921" width="23.28515625" style="10" customWidth="1"/>
    <col min="6922" max="6922" width="15.5703125" style="10" customWidth="1"/>
    <col min="6923" max="6923" width="21.85546875" style="10" customWidth="1"/>
    <col min="6924" max="7168" width="12.42578125" style="10"/>
    <col min="7169" max="7169" width="35.28515625" style="10" customWidth="1"/>
    <col min="7170" max="7170" width="13.5703125" style="10" customWidth="1"/>
    <col min="7171" max="7171" width="35.140625" style="10" customWidth="1"/>
    <col min="7172" max="7172" width="21" style="10" customWidth="1"/>
    <col min="7173" max="7173" width="24.42578125" style="10" customWidth="1"/>
    <col min="7174" max="7175" width="0" style="10" hidden="1" customWidth="1"/>
    <col min="7176" max="7176" width="20.140625" style="10" customWidth="1"/>
    <col min="7177" max="7177" width="23.28515625" style="10" customWidth="1"/>
    <col min="7178" max="7178" width="15.5703125" style="10" customWidth="1"/>
    <col min="7179" max="7179" width="21.85546875" style="10" customWidth="1"/>
    <col min="7180" max="7424" width="12.42578125" style="10"/>
    <col min="7425" max="7425" width="35.28515625" style="10" customWidth="1"/>
    <col min="7426" max="7426" width="13.5703125" style="10" customWidth="1"/>
    <col min="7427" max="7427" width="35.140625" style="10" customWidth="1"/>
    <col min="7428" max="7428" width="21" style="10" customWidth="1"/>
    <col min="7429" max="7429" width="24.42578125" style="10" customWidth="1"/>
    <col min="7430" max="7431" width="0" style="10" hidden="1" customWidth="1"/>
    <col min="7432" max="7432" width="20.140625" style="10" customWidth="1"/>
    <col min="7433" max="7433" width="23.28515625" style="10" customWidth="1"/>
    <col min="7434" max="7434" width="15.5703125" style="10" customWidth="1"/>
    <col min="7435" max="7435" width="21.85546875" style="10" customWidth="1"/>
    <col min="7436" max="7680" width="12.42578125" style="10"/>
    <col min="7681" max="7681" width="35.28515625" style="10" customWidth="1"/>
    <col min="7682" max="7682" width="13.5703125" style="10" customWidth="1"/>
    <col min="7683" max="7683" width="35.140625" style="10" customWidth="1"/>
    <col min="7684" max="7684" width="21" style="10" customWidth="1"/>
    <col min="7685" max="7685" width="24.42578125" style="10" customWidth="1"/>
    <col min="7686" max="7687" width="0" style="10" hidden="1" customWidth="1"/>
    <col min="7688" max="7688" width="20.140625" style="10" customWidth="1"/>
    <col min="7689" max="7689" width="23.28515625" style="10" customWidth="1"/>
    <col min="7690" max="7690" width="15.5703125" style="10" customWidth="1"/>
    <col min="7691" max="7691" width="21.85546875" style="10" customWidth="1"/>
    <col min="7692" max="7936" width="12.42578125" style="10"/>
    <col min="7937" max="7937" width="35.28515625" style="10" customWidth="1"/>
    <col min="7938" max="7938" width="13.5703125" style="10" customWidth="1"/>
    <col min="7939" max="7939" width="35.140625" style="10" customWidth="1"/>
    <col min="7940" max="7940" width="21" style="10" customWidth="1"/>
    <col min="7941" max="7941" width="24.42578125" style="10" customWidth="1"/>
    <col min="7942" max="7943" width="0" style="10" hidden="1" customWidth="1"/>
    <col min="7944" max="7944" width="20.140625" style="10" customWidth="1"/>
    <col min="7945" max="7945" width="23.28515625" style="10" customWidth="1"/>
    <col min="7946" max="7946" width="15.5703125" style="10" customWidth="1"/>
    <col min="7947" max="7947" width="21.85546875" style="10" customWidth="1"/>
    <col min="7948" max="8192" width="12.42578125" style="10"/>
    <col min="8193" max="8193" width="35.28515625" style="10" customWidth="1"/>
    <col min="8194" max="8194" width="13.5703125" style="10" customWidth="1"/>
    <col min="8195" max="8195" width="35.140625" style="10" customWidth="1"/>
    <col min="8196" max="8196" width="21" style="10" customWidth="1"/>
    <col min="8197" max="8197" width="24.42578125" style="10" customWidth="1"/>
    <col min="8198" max="8199" width="0" style="10" hidden="1" customWidth="1"/>
    <col min="8200" max="8200" width="20.140625" style="10" customWidth="1"/>
    <col min="8201" max="8201" width="23.28515625" style="10" customWidth="1"/>
    <col min="8202" max="8202" width="15.5703125" style="10" customWidth="1"/>
    <col min="8203" max="8203" width="21.85546875" style="10" customWidth="1"/>
    <col min="8204" max="8448" width="12.42578125" style="10"/>
    <col min="8449" max="8449" width="35.28515625" style="10" customWidth="1"/>
    <col min="8450" max="8450" width="13.5703125" style="10" customWidth="1"/>
    <col min="8451" max="8451" width="35.140625" style="10" customWidth="1"/>
    <col min="8452" max="8452" width="21" style="10" customWidth="1"/>
    <col min="8453" max="8453" width="24.42578125" style="10" customWidth="1"/>
    <col min="8454" max="8455" width="0" style="10" hidden="1" customWidth="1"/>
    <col min="8456" max="8456" width="20.140625" style="10" customWidth="1"/>
    <col min="8457" max="8457" width="23.28515625" style="10" customWidth="1"/>
    <col min="8458" max="8458" width="15.5703125" style="10" customWidth="1"/>
    <col min="8459" max="8459" width="21.85546875" style="10" customWidth="1"/>
    <col min="8460" max="8704" width="12.42578125" style="10"/>
    <col min="8705" max="8705" width="35.28515625" style="10" customWidth="1"/>
    <col min="8706" max="8706" width="13.5703125" style="10" customWidth="1"/>
    <col min="8707" max="8707" width="35.140625" style="10" customWidth="1"/>
    <col min="8708" max="8708" width="21" style="10" customWidth="1"/>
    <col min="8709" max="8709" width="24.42578125" style="10" customWidth="1"/>
    <col min="8710" max="8711" width="0" style="10" hidden="1" customWidth="1"/>
    <col min="8712" max="8712" width="20.140625" style="10" customWidth="1"/>
    <col min="8713" max="8713" width="23.28515625" style="10" customWidth="1"/>
    <col min="8714" max="8714" width="15.5703125" style="10" customWidth="1"/>
    <col min="8715" max="8715" width="21.85546875" style="10" customWidth="1"/>
    <col min="8716" max="8960" width="12.42578125" style="10"/>
    <col min="8961" max="8961" width="35.28515625" style="10" customWidth="1"/>
    <col min="8962" max="8962" width="13.5703125" style="10" customWidth="1"/>
    <col min="8963" max="8963" width="35.140625" style="10" customWidth="1"/>
    <col min="8964" max="8964" width="21" style="10" customWidth="1"/>
    <col min="8965" max="8965" width="24.42578125" style="10" customWidth="1"/>
    <col min="8966" max="8967" width="0" style="10" hidden="1" customWidth="1"/>
    <col min="8968" max="8968" width="20.140625" style="10" customWidth="1"/>
    <col min="8969" max="8969" width="23.28515625" style="10" customWidth="1"/>
    <col min="8970" max="8970" width="15.5703125" style="10" customWidth="1"/>
    <col min="8971" max="8971" width="21.85546875" style="10" customWidth="1"/>
    <col min="8972" max="9216" width="12.42578125" style="10"/>
    <col min="9217" max="9217" width="35.28515625" style="10" customWidth="1"/>
    <col min="9218" max="9218" width="13.5703125" style="10" customWidth="1"/>
    <col min="9219" max="9219" width="35.140625" style="10" customWidth="1"/>
    <col min="9220" max="9220" width="21" style="10" customWidth="1"/>
    <col min="9221" max="9221" width="24.42578125" style="10" customWidth="1"/>
    <col min="9222" max="9223" width="0" style="10" hidden="1" customWidth="1"/>
    <col min="9224" max="9224" width="20.140625" style="10" customWidth="1"/>
    <col min="9225" max="9225" width="23.28515625" style="10" customWidth="1"/>
    <col min="9226" max="9226" width="15.5703125" style="10" customWidth="1"/>
    <col min="9227" max="9227" width="21.85546875" style="10" customWidth="1"/>
    <col min="9228" max="9472" width="12.42578125" style="10"/>
    <col min="9473" max="9473" width="35.28515625" style="10" customWidth="1"/>
    <col min="9474" max="9474" width="13.5703125" style="10" customWidth="1"/>
    <col min="9475" max="9475" width="35.140625" style="10" customWidth="1"/>
    <col min="9476" max="9476" width="21" style="10" customWidth="1"/>
    <col min="9477" max="9477" width="24.42578125" style="10" customWidth="1"/>
    <col min="9478" max="9479" width="0" style="10" hidden="1" customWidth="1"/>
    <col min="9480" max="9480" width="20.140625" style="10" customWidth="1"/>
    <col min="9481" max="9481" width="23.28515625" style="10" customWidth="1"/>
    <col min="9482" max="9482" width="15.5703125" style="10" customWidth="1"/>
    <col min="9483" max="9483" width="21.85546875" style="10" customWidth="1"/>
    <col min="9484" max="9728" width="12.42578125" style="10"/>
    <col min="9729" max="9729" width="35.28515625" style="10" customWidth="1"/>
    <col min="9730" max="9730" width="13.5703125" style="10" customWidth="1"/>
    <col min="9731" max="9731" width="35.140625" style="10" customWidth="1"/>
    <col min="9732" max="9732" width="21" style="10" customWidth="1"/>
    <col min="9733" max="9733" width="24.42578125" style="10" customWidth="1"/>
    <col min="9734" max="9735" width="0" style="10" hidden="1" customWidth="1"/>
    <col min="9736" max="9736" width="20.140625" style="10" customWidth="1"/>
    <col min="9737" max="9737" width="23.28515625" style="10" customWidth="1"/>
    <col min="9738" max="9738" width="15.5703125" style="10" customWidth="1"/>
    <col min="9739" max="9739" width="21.85546875" style="10" customWidth="1"/>
    <col min="9740" max="9984" width="12.42578125" style="10"/>
    <col min="9985" max="9985" width="35.28515625" style="10" customWidth="1"/>
    <col min="9986" max="9986" width="13.5703125" style="10" customWidth="1"/>
    <col min="9987" max="9987" width="35.140625" style="10" customWidth="1"/>
    <col min="9988" max="9988" width="21" style="10" customWidth="1"/>
    <col min="9989" max="9989" width="24.42578125" style="10" customWidth="1"/>
    <col min="9990" max="9991" width="0" style="10" hidden="1" customWidth="1"/>
    <col min="9992" max="9992" width="20.140625" style="10" customWidth="1"/>
    <col min="9993" max="9993" width="23.28515625" style="10" customWidth="1"/>
    <col min="9994" max="9994" width="15.5703125" style="10" customWidth="1"/>
    <col min="9995" max="9995" width="21.85546875" style="10" customWidth="1"/>
    <col min="9996" max="10240" width="12.42578125" style="10"/>
    <col min="10241" max="10241" width="35.28515625" style="10" customWidth="1"/>
    <col min="10242" max="10242" width="13.5703125" style="10" customWidth="1"/>
    <col min="10243" max="10243" width="35.140625" style="10" customWidth="1"/>
    <col min="10244" max="10244" width="21" style="10" customWidth="1"/>
    <col min="10245" max="10245" width="24.42578125" style="10" customWidth="1"/>
    <col min="10246" max="10247" width="0" style="10" hidden="1" customWidth="1"/>
    <col min="10248" max="10248" width="20.140625" style="10" customWidth="1"/>
    <col min="10249" max="10249" width="23.28515625" style="10" customWidth="1"/>
    <col min="10250" max="10250" width="15.5703125" style="10" customWidth="1"/>
    <col min="10251" max="10251" width="21.85546875" style="10" customWidth="1"/>
    <col min="10252" max="10496" width="12.42578125" style="10"/>
    <col min="10497" max="10497" width="35.28515625" style="10" customWidth="1"/>
    <col min="10498" max="10498" width="13.5703125" style="10" customWidth="1"/>
    <col min="10499" max="10499" width="35.140625" style="10" customWidth="1"/>
    <col min="10500" max="10500" width="21" style="10" customWidth="1"/>
    <col min="10501" max="10501" width="24.42578125" style="10" customWidth="1"/>
    <col min="10502" max="10503" width="0" style="10" hidden="1" customWidth="1"/>
    <col min="10504" max="10504" width="20.140625" style="10" customWidth="1"/>
    <col min="10505" max="10505" width="23.28515625" style="10" customWidth="1"/>
    <col min="10506" max="10506" width="15.5703125" style="10" customWidth="1"/>
    <col min="10507" max="10507" width="21.85546875" style="10" customWidth="1"/>
    <col min="10508" max="10752" width="12.42578125" style="10"/>
    <col min="10753" max="10753" width="35.28515625" style="10" customWidth="1"/>
    <col min="10754" max="10754" width="13.5703125" style="10" customWidth="1"/>
    <col min="10755" max="10755" width="35.140625" style="10" customWidth="1"/>
    <col min="10756" max="10756" width="21" style="10" customWidth="1"/>
    <col min="10757" max="10757" width="24.42578125" style="10" customWidth="1"/>
    <col min="10758" max="10759" width="0" style="10" hidden="1" customWidth="1"/>
    <col min="10760" max="10760" width="20.140625" style="10" customWidth="1"/>
    <col min="10761" max="10761" width="23.28515625" style="10" customWidth="1"/>
    <col min="10762" max="10762" width="15.5703125" style="10" customWidth="1"/>
    <col min="10763" max="10763" width="21.85546875" style="10" customWidth="1"/>
    <col min="10764" max="11008" width="12.42578125" style="10"/>
    <col min="11009" max="11009" width="35.28515625" style="10" customWidth="1"/>
    <col min="11010" max="11010" width="13.5703125" style="10" customWidth="1"/>
    <col min="11011" max="11011" width="35.140625" style="10" customWidth="1"/>
    <col min="11012" max="11012" width="21" style="10" customWidth="1"/>
    <col min="11013" max="11013" width="24.42578125" style="10" customWidth="1"/>
    <col min="11014" max="11015" width="0" style="10" hidden="1" customWidth="1"/>
    <col min="11016" max="11016" width="20.140625" style="10" customWidth="1"/>
    <col min="11017" max="11017" width="23.28515625" style="10" customWidth="1"/>
    <col min="11018" max="11018" width="15.5703125" style="10" customWidth="1"/>
    <col min="11019" max="11019" width="21.85546875" style="10" customWidth="1"/>
    <col min="11020" max="11264" width="12.42578125" style="10"/>
    <col min="11265" max="11265" width="35.28515625" style="10" customWidth="1"/>
    <col min="11266" max="11266" width="13.5703125" style="10" customWidth="1"/>
    <col min="11267" max="11267" width="35.140625" style="10" customWidth="1"/>
    <col min="11268" max="11268" width="21" style="10" customWidth="1"/>
    <col min="11269" max="11269" width="24.42578125" style="10" customWidth="1"/>
    <col min="11270" max="11271" width="0" style="10" hidden="1" customWidth="1"/>
    <col min="11272" max="11272" width="20.140625" style="10" customWidth="1"/>
    <col min="11273" max="11273" width="23.28515625" style="10" customWidth="1"/>
    <col min="11274" max="11274" width="15.5703125" style="10" customWidth="1"/>
    <col min="11275" max="11275" width="21.85546875" style="10" customWidth="1"/>
    <col min="11276" max="11520" width="12.42578125" style="10"/>
    <col min="11521" max="11521" width="35.28515625" style="10" customWidth="1"/>
    <col min="11522" max="11522" width="13.5703125" style="10" customWidth="1"/>
    <col min="11523" max="11523" width="35.140625" style="10" customWidth="1"/>
    <col min="11524" max="11524" width="21" style="10" customWidth="1"/>
    <col min="11525" max="11525" width="24.42578125" style="10" customWidth="1"/>
    <col min="11526" max="11527" width="0" style="10" hidden="1" customWidth="1"/>
    <col min="11528" max="11528" width="20.140625" style="10" customWidth="1"/>
    <col min="11529" max="11529" width="23.28515625" style="10" customWidth="1"/>
    <col min="11530" max="11530" width="15.5703125" style="10" customWidth="1"/>
    <col min="11531" max="11531" width="21.85546875" style="10" customWidth="1"/>
    <col min="11532" max="11776" width="12.42578125" style="10"/>
    <col min="11777" max="11777" width="35.28515625" style="10" customWidth="1"/>
    <col min="11778" max="11778" width="13.5703125" style="10" customWidth="1"/>
    <col min="11779" max="11779" width="35.140625" style="10" customWidth="1"/>
    <col min="11780" max="11780" width="21" style="10" customWidth="1"/>
    <col min="11781" max="11781" width="24.42578125" style="10" customWidth="1"/>
    <col min="11782" max="11783" width="0" style="10" hidden="1" customWidth="1"/>
    <col min="11784" max="11784" width="20.140625" style="10" customWidth="1"/>
    <col min="11785" max="11785" width="23.28515625" style="10" customWidth="1"/>
    <col min="11786" max="11786" width="15.5703125" style="10" customWidth="1"/>
    <col min="11787" max="11787" width="21.85546875" style="10" customWidth="1"/>
    <col min="11788" max="12032" width="12.42578125" style="10"/>
    <col min="12033" max="12033" width="35.28515625" style="10" customWidth="1"/>
    <col min="12034" max="12034" width="13.5703125" style="10" customWidth="1"/>
    <col min="12035" max="12035" width="35.140625" style="10" customWidth="1"/>
    <col min="12036" max="12036" width="21" style="10" customWidth="1"/>
    <col min="12037" max="12037" width="24.42578125" style="10" customWidth="1"/>
    <col min="12038" max="12039" width="0" style="10" hidden="1" customWidth="1"/>
    <col min="12040" max="12040" width="20.140625" style="10" customWidth="1"/>
    <col min="12041" max="12041" width="23.28515625" style="10" customWidth="1"/>
    <col min="12042" max="12042" width="15.5703125" style="10" customWidth="1"/>
    <col min="12043" max="12043" width="21.85546875" style="10" customWidth="1"/>
    <col min="12044" max="12288" width="12.42578125" style="10"/>
    <col min="12289" max="12289" width="35.28515625" style="10" customWidth="1"/>
    <col min="12290" max="12290" width="13.5703125" style="10" customWidth="1"/>
    <col min="12291" max="12291" width="35.140625" style="10" customWidth="1"/>
    <col min="12292" max="12292" width="21" style="10" customWidth="1"/>
    <col min="12293" max="12293" width="24.42578125" style="10" customWidth="1"/>
    <col min="12294" max="12295" width="0" style="10" hidden="1" customWidth="1"/>
    <col min="12296" max="12296" width="20.140625" style="10" customWidth="1"/>
    <col min="12297" max="12297" width="23.28515625" style="10" customWidth="1"/>
    <col min="12298" max="12298" width="15.5703125" style="10" customWidth="1"/>
    <col min="12299" max="12299" width="21.85546875" style="10" customWidth="1"/>
    <col min="12300" max="12544" width="12.42578125" style="10"/>
    <col min="12545" max="12545" width="35.28515625" style="10" customWidth="1"/>
    <col min="12546" max="12546" width="13.5703125" style="10" customWidth="1"/>
    <col min="12547" max="12547" width="35.140625" style="10" customWidth="1"/>
    <col min="12548" max="12548" width="21" style="10" customWidth="1"/>
    <col min="12549" max="12549" width="24.42578125" style="10" customWidth="1"/>
    <col min="12550" max="12551" width="0" style="10" hidden="1" customWidth="1"/>
    <col min="12552" max="12552" width="20.140625" style="10" customWidth="1"/>
    <col min="12553" max="12553" width="23.28515625" style="10" customWidth="1"/>
    <col min="12554" max="12554" width="15.5703125" style="10" customWidth="1"/>
    <col min="12555" max="12555" width="21.85546875" style="10" customWidth="1"/>
    <col min="12556" max="12800" width="12.42578125" style="10"/>
    <col min="12801" max="12801" width="35.28515625" style="10" customWidth="1"/>
    <col min="12802" max="12802" width="13.5703125" style="10" customWidth="1"/>
    <col min="12803" max="12803" width="35.140625" style="10" customWidth="1"/>
    <col min="12804" max="12804" width="21" style="10" customWidth="1"/>
    <col min="12805" max="12805" width="24.42578125" style="10" customWidth="1"/>
    <col min="12806" max="12807" width="0" style="10" hidden="1" customWidth="1"/>
    <col min="12808" max="12808" width="20.140625" style="10" customWidth="1"/>
    <col min="12809" max="12809" width="23.28515625" style="10" customWidth="1"/>
    <col min="12810" max="12810" width="15.5703125" style="10" customWidth="1"/>
    <col min="12811" max="12811" width="21.85546875" style="10" customWidth="1"/>
    <col min="12812" max="13056" width="12.42578125" style="10"/>
    <col min="13057" max="13057" width="35.28515625" style="10" customWidth="1"/>
    <col min="13058" max="13058" width="13.5703125" style="10" customWidth="1"/>
    <col min="13059" max="13059" width="35.140625" style="10" customWidth="1"/>
    <col min="13060" max="13060" width="21" style="10" customWidth="1"/>
    <col min="13061" max="13061" width="24.42578125" style="10" customWidth="1"/>
    <col min="13062" max="13063" width="0" style="10" hidden="1" customWidth="1"/>
    <col min="13064" max="13064" width="20.140625" style="10" customWidth="1"/>
    <col min="13065" max="13065" width="23.28515625" style="10" customWidth="1"/>
    <col min="13066" max="13066" width="15.5703125" style="10" customWidth="1"/>
    <col min="13067" max="13067" width="21.85546875" style="10" customWidth="1"/>
    <col min="13068" max="13312" width="12.42578125" style="10"/>
    <col min="13313" max="13313" width="35.28515625" style="10" customWidth="1"/>
    <col min="13314" max="13314" width="13.5703125" style="10" customWidth="1"/>
    <col min="13315" max="13315" width="35.140625" style="10" customWidth="1"/>
    <col min="13316" max="13316" width="21" style="10" customWidth="1"/>
    <col min="13317" max="13317" width="24.42578125" style="10" customWidth="1"/>
    <col min="13318" max="13319" width="0" style="10" hidden="1" customWidth="1"/>
    <col min="13320" max="13320" width="20.140625" style="10" customWidth="1"/>
    <col min="13321" max="13321" width="23.28515625" style="10" customWidth="1"/>
    <col min="13322" max="13322" width="15.5703125" style="10" customWidth="1"/>
    <col min="13323" max="13323" width="21.85546875" style="10" customWidth="1"/>
    <col min="13324" max="13568" width="12.42578125" style="10"/>
    <col min="13569" max="13569" width="35.28515625" style="10" customWidth="1"/>
    <col min="13570" max="13570" width="13.5703125" style="10" customWidth="1"/>
    <col min="13571" max="13571" width="35.140625" style="10" customWidth="1"/>
    <col min="13572" max="13572" width="21" style="10" customWidth="1"/>
    <col min="13573" max="13573" width="24.42578125" style="10" customWidth="1"/>
    <col min="13574" max="13575" width="0" style="10" hidden="1" customWidth="1"/>
    <col min="13576" max="13576" width="20.140625" style="10" customWidth="1"/>
    <col min="13577" max="13577" width="23.28515625" style="10" customWidth="1"/>
    <col min="13578" max="13578" width="15.5703125" style="10" customWidth="1"/>
    <col min="13579" max="13579" width="21.85546875" style="10" customWidth="1"/>
    <col min="13580" max="13824" width="12.42578125" style="10"/>
    <col min="13825" max="13825" width="35.28515625" style="10" customWidth="1"/>
    <col min="13826" max="13826" width="13.5703125" style="10" customWidth="1"/>
    <col min="13827" max="13827" width="35.140625" style="10" customWidth="1"/>
    <col min="13828" max="13828" width="21" style="10" customWidth="1"/>
    <col min="13829" max="13829" width="24.42578125" style="10" customWidth="1"/>
    <col min="13830" max="13831" width="0" style="10" hidden="1" customWidth="1"/>
    <col min="13832" max="13832" width="20.140625" style="10" customWidth="1"/>
    <col min="13833" max="13833" width="23.28515625" style="10" customWidth="1"/>
    <col min="13834" max="13834" width="15.5703125" style="10" customWidth="1"/>
    <col min="13835" max="13835" width="21.85546875" style="10" customWidth="1"/>
    <col min="13836" max="14080" width="12.42578125" style="10"/>
    <col min="14081" max="14081" width="35.28515625" style="10" customWidth="1"/>
    <col min="14082" max="14082" width="13.5703125" style="10" customWidth="1"/>
    <col min="14083" max="14083" width="35.140625" style="10" customWidth="1"/>
    <col min="14084" max="14084" width="21" style="10" customWidth="1"/>
    <col min="14085" max="14085" width="24.42578125" style="10" customWidth="1"/>
    <col min="14086" max="14087" width="0" style="10" hidden="1" customWidth="1"/>
    <col min="14088" max="14088" width="20.140625" style="10" customWidth="1"/>
    <col min="14089" max="14089" width="23.28515625" style="10" customWidth="1"/>
    <col min="14090" max="14090" width="15.5703125" style="10" customWidth="1"/>
    <col min="14091" max="14091" width="21.85546875" style="10" customWidth="1"/>
    <col min="14092" max="14336" width="12.42578125" style="10"/>
    <col min="14337" max="14337" width="35.28515625" style="10" customWidth="1"/>
    <col min="14338" max="14338" width="13.5703125" style="10" customWidth="1"/>
    <col min="14339" max="14339" width="35.140625" style="10" customWidth="1"/>
    <col min="14340" max="14340" width="21" style="10" customWidth="1"/>
    <col min="14341" max="14341" width="24.42578125" style="10" customWidth="1"/>
    <col min="14342" max="14343" width="0" style="10" hidden="1" customWidth="1"/>
    <col min="14344" max="14344" width="20.140625" style="10" customWidth="1"/>
    <col min="14345" max="14345" width="23.28515625" style="10" customWidth="1"/>
    <col min="14346" max="14346" width="15.5703125" style="10" customWidth="1"/>
    <col min="14347" max="14347" width="21.85546875" style="10" customWidth="1"/>
    <col min="14348" max="14592" width="12.42578125" style="10"/>
    <col min="14593" max="14593" width="35.28515625" style="10" customWidth="1"/>
    <col min="14594" max="14594" width="13.5703125" style="10" customWidth="1"/>
    <col min="14595" max="14595" width="35.140625" style="10" customWidth="1"/>
    <col min="14596" max="14596" width="21" style="10" customWidth="1"/>
    <col min="14597" max="14597" width="24.42578125" style="10" customWidth="1"/>
    <col min="14598" max="14599" width="0" style="10" hidden="1" customWidth="1"/>
    <col min="14600" max="14600" width="20.140625" style="10" customWidth="1"/>
    <col min="14601" max="14601" width="23.28515625" style="10" customWidth="1"/>
    <col min="14602" max="14602" width="15.5703125" style="10" customWidth="1"/>
    <col min="14603" max="14603" width="21.85546875" style="10" customWidth="1"/>
    <col min="14604" max="14848" width="12.42578125" style="10"/>
    <col min="14849" max="14849" width="35.28515625" style="10" customWidth="1"/>
    <col min="14850" max="14850" width="13.5703125" style="10" customWidth="1"/>
    <col min="14851" max="14851" width="35.140625" style="10" customWidth="1"/>
    <col min="14852" max="14852" width="21" style="10" customWidth="1"/>
    <col min="14853" max="14853" width="24.42578125" style="10" customWidth="1"/>
    <col min="14854" max="14855" width="0" style="10" hidden="1" customWidth="1"/>
    <col min="14856" max="14856" width="20.140625" style="10" customWidth="1"/>
    <col min="14857" max="14857" width="23.28515625" style="10" customWidth="1"/>
    <col min="14858" max="14858" width="15.5703125" style="10" customWidth="1"/>
    <col min="14859" max="14859" width="21.85546875" style="10" customWidth="1"/>
    <col min="14860" max="15104" width="12.42578125" style="10"/>
    <col min="15105" max="15105" width="35.28515625" style="10" customWidth="1"/>
    <col min="15106" max="15106" width="13.5703125" style="10" customWidth="1"/>
    <col min="15107" max="15107" width="35.140625" style="10" customWidth="1"/>
    <col min="15108" max="15108" width="21" style="10" customWidth="1"/>
    <col min="15109" max="15109" width="24.42578125" style="10" customWidth="1"/>
    <col min="15110" max="15111" width="0" style="10" hidden="1" customWidth="1"/>
    <col min="15112" max="15112" width="20.140625" style="10" customWidth="1"/>
    <col min="15113" max="15113" width="23.28515625" style="10" customWidth="1"/>
    <col min="15114" max="15114" width="15.5703125" style="10" customWidth="1"/>
    <col min="15115" max="15115" width="21.85546875" style="10" customWidth="1"/>
    <col min="15116" max="15360" width="12.42578125" style="10"/>
    <col min="15361" max="15361" width="35.28515625" style="10" customWidth="1"/>
    <col min="15362" max="15362" width="13.5703125" style="10" customWidth="1"/>
    <col min="15363" max="15363" width="35.140625" style="10" customWidth="1"/>
    <col min="15364" max="15364" width="21" style="10" customWidth="1"/>
    <col min="15365" max="15365" width="24.42578125" style="10" customWidth="1"/>
    <col min="15366" max="15367" width="0" style="10" hidden="1" customWidth="1"/>
    <col min="15368" max="15368" width="20.140625" style="10" customWidth="1"/>
    <col min="15369" max="15369" width="23.28515625" style="10" customWidth="1"/>
    <col min="15370" max="15370" width="15.5703125" style="10" customWidth="1"/>
    <col min="15371" max="15371" width="21.85546875" style="10" customWidth="1"/>
    <col min="15372" max="15616" width="12.42578125" style="10"/>
    <col min="15617" max="15617" width="35.28515625" style="10" customWidth="1"/>
    <col min="15618" max="15618" width="13.5703125" style="10" customWidth="1"/>
    <col min="15619" max="15619" width="35.140625" style="10" customWidth="1"/>
    <col min="15620" max="15620" width="21" style="10" customWidth="1"/>
    <col min="15621" max="15621" width="24.42578125" style="10" customWidth="1"/>
    <col min="15622" max="15623" width="0" style="10" hidden="1" customWidth="1"/>
    <col min="15624" max="15624" width="20.140625" style="10" customWidth="1"/>
    <col min="15625" max="15625" width="23.28515625" style="10" customWidth="1"/>
    <col min="15626" max="15626" width="15.5703125" style="10" customWidth="1"/>
    <col min="15627" max="15627" width="21.85546875" style="10" customWidth="1"/>
    <col min="15628" max="15872" width="12.42578125" style="10"/>
    <col min="15873" max="15873" width="35.28515625" style="10" customWidth="1"/>
    <col min="15874" max="15874" width="13.5703125" style="10" customWidth="1"/>
    <col min="15875" max="15875" width="35.140625" style="10" customWidth="1"/>
    <col min="15876" max="15876" width="21" style="10" customWidth="1"/>
    <col min="15877" max="15877" width="24.42578125" style="10" customWidth="1"/>
    <col min="15878" max="15879" width="0" style="10" hidden="1" customWidth="1"/>
    <col min="15880" max="15880" width="20.140625" style="10" customWidth="1"/>
    <col min="15881" max="15881" width="23.28515625" style="10" customWidth="1"/>
    <col min="15882" max="15882" width="15.5703125" style="10" customWidth="1"/>
    <col min="15883" max="15883" width="21.85546875" style="10" customWidth="1"/>
    <col min="15884" max="16128" width="12.42578125" style="10"/>
    <col min="16129" max="16129" width="35.28515625" style="10" customWidth="1"/>
    <col min="16130" max="16130" width="13.5703125" style="10" customWidth="1"/>
    <col min="16131" max="16131" width="35.140625" style="10" customWidth="1"/>
    <col min="16132" max="16132" width="21" style="10" customWidth="1"/>
    <col min="16133" max="16133" width="24.42578125" style="10" customWidth="1"/>
    <col min="16134" max="16135" width="0" style="10" hidden="1" customWidth="1"/>
    <col min="16136" max="16136" width="20.140625" style="10" customWidth="1"/>
    <col min="16137" max="16137" width="23.28515625" style="10" customWidth="1"/>
    <col min="16138" max="16138" width="15.5703125" style="10" customWidth="1"/>
    <col min="16139" max="16139" width="21.85546875" style="10" customWidth="1"/>
    <col min="16140" max="16384" width="12.42578125" style="10"/>
  </cols>
  <sheetData>
    <row r="1" spans="1:253" ht="18" customHeight="1" x14ac:dyDescent="0.2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44313</v>
      </c>
      <c r="IS1" s="10"/>
    </row>
    <row r="2" spans="1:253" ht="17.25" customHeight="1" x14ac:dyDescent="0.25">
      <c r="A2" s="11" t="s">
        <v>99</v>
      </c>
      <c r="B2" s="12"/>
      <c r="C2" s="3"/>
      <c r="D2" s="8" t="s">
        <v>4</v>
      </c>
      <c r="E2" s="13">
        <v>44326</v>
      </c>
      <c r="F2" s="14"/>
      <c r="IS2" s="10"/>
    </row>
    <row r="3" spans="1:253" ht="14.45" customHeight="1" thickBot="1" x14ac:dyDescent="0.25">
      <c r="IS3" s="10"/>
    </row>
    <row r="4" spans="1:253" ht="14.45" customHeight="1" thickTop="1" x14ac:dyDescent="0.2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3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25">
      <c r="A6" s="8" t="s">
        <v>12</v>
      </c>
      <c r="B6" s="12">
        <v>44300</v>
      </c>
      <c r="C6" s="91" t="str">
        <f>+'04 14'!E10</f>
        <v>78834-78950</v>
      </c>
      <c r="D6" s="32">
        <f>-'04 14'!D10</f>
        <v>651661.25</v>
      </c>
      <c r="E6" s="33"/>
      <c r="F6" s="34">
        <f>+B6</f>
        <v>44300</v>
      </c>
      <c r="G6" s="35">
        <v>0</v>
      </c>
      <c r="H6" s="34"/>
      <c r="I6" s="36"/>
      <c r="J6" s="37"/>
      <c r="K6" s="38"/>
      <c r="IS6" s="10"/>
    </row>
    <row r="7" spans="1:253" ht="15.75" x14ac:dyDescent="0.25">
      <c r="A7" s="8"/>
      <c r="B7" s="12">
        <v>44293</v>
      </c>
      <c r="C7" s="18" t="str">
        <f>'04 21'!E10</f>
        <v>78951-79085</v>
      </c>
      <c r="D7" s="32">
        <f>-'04 21'!D10</f>
        <v>900261.13</v>
      </c>
      <c r="E7" s="33"/>
      <c r="F7" s="34">
        <f>+B7</f>
        <v>44293</v>
      </c>
      <c r="G7" s="35">
        <v>0</v>
      </c>
      <c r="H7" s="34"/>
      <c r="J7" s="37"/>
      <c r="K7" s="39"/>
      <c r="L7" s="39"/>
      <c r="M7" s="39"/>
      <c r="N7" s="39"/>
      <c r="O7" s="39"/>
      <c r="IS7" s="10"/>
    </row>
    <row r="8" spans="1:253" ht="14.45" customHeight="1" x14ac:dyDescent="0.25">
      <c r="A8" s="8"/>
      <c r="B8" s="12"/>
      <c r="C8" s="40"/>
      <c r="D8" s="32"/>
      <c r="E8" s="33"/>
      <c r="F8" s="34">
        <f>+B8</f>
        <v>0</v>
      </c>
      <c r="G8" s="35"/>
      <c r="H8" s="34"/>
      <c r="I8" s="36"/>
      <c r="J8" s="26"/>
      <c r="IS8" s="10"/>
    </row>
    <row r="9" spans="1:253" ht="14.45" customHeight="1" x14ac:dyDescent="0.2">
      <c r="A9" s="41"/>
      <c r="B9" s="12"/>
      <c r="C9" s="40"/>
      <c r="D9" s="32"/>
      <c r="E9" s="33"/>
      <c r="F9" s="34">
        <f>+B9</f>
        <v>0</v>
      </c>
      <c r="G9" s="35"/>
      <c r="H9" s="34"/>
      <c r="J9" s="26"/>
      <c r="IS9" s="10"/>
    </row>
    <row r="10" spans="1:253" ht="14.45" customHeight="1" x14ac:dyDescent="0.2">
      <c r="A10" s="41"/>
      <c r="B10" s="12"/>
      <c r="C10" s="40"/>
      <c r="D10" s="32"/>
      <c r="E10" s="33"/>
      <c r="F10" s="34">
        <f>+B10</f>
        <v>0</v>
      </c>
      <c r="G10" s="35"/>
      <c r="H10" s="34"/>
      <c r="I10" s="36"/>
      <c r="J10" s="42"/>
      <c r="IS10" s="10"/>
    </row>
    <row r="11" spans="1:253" ht="14.45" customHeight="1" x14ac:dyDescent="0.25">
      <c r="A11" s="8"/>
      <c r="B11" s="12"/>
      <c r="C11" s="40"/>
      <c r="D11" s="32"/>
      <c r="E11" s="33"/>
      <c r="F11" s="34"/>
      <c r="G11" s="35"/>
      <c r="H11" s="34"/>
      <c r="I11" s="36"/>
      <c r="J11" s="43"/>
      <c r="K11" s="35"/>
      <c r="IS11" s="10"/>
    </row>
    <row r="12" spans="1:253" ht="14.45" customHeight="1" x14ac:dyDescent="0.25">
      <c r="A12" s="8"/>
      <c r="B12" s="12"/>
      <c r="C12" s="40"/>
      <c r="D12" s="32"/>
      <c r="E12" s="33"/>
      <c r="F12" s="34"/>
      <c r="G12" s="35"/>
      <c r="H12" s="34"/>
      <c r="I12" s="36"/>
      <c r="J12" s="43"/>
      <c r="IS12" s="10"/>
    </row>
    <row r="13" spans="1:253" ht="6" customHeight="1" x14ac:dyDescent="0.25">
      <c r="A13" s="8"/>
      <c r="B13" s="12"/>
      <c r="D13" s="32"/>
      <c r="E13" s="33"/>
      <c r="F13" s="34"/>
      <c r="G13" s="35"/>
      <c r="H13" s="34"/>
      <c r="I13" s="36"/>
      <c r="J13" s="26"/>
      <c r="IS13" s="10"/>
    </row>
    <row r="14" spans="1:253" ht="15" customHeight="1" thickBot="1" x14ac:dyDescent="0.3">
      <c r="A14" s="8" t="s">
        <v>13</v>
      </c>
      <c r="B14" s="12"/>
      <c r="D14" s="44">
        <f>SUM(D6:D13)</f>
        <v>1551922.38</v>
      </c>
      <c r="E14" s="33"/>
      <c r="F14" s="34" t="s">
        <v>14</v>
      </c>
      <c r="G14" s="44">
        <f>SUM(G6:G13)</f>
        <v>0</v>
      </c>
      <c r="H14" s="34" t="s">
        <v>14</v>
      </c>
      <c r="I14" s="45">
        <f>SUM(I6:I13)</f>
        <v>0</v>
      </c>
      <c r="J14" s="46" t="s">
        <v>85</v>
      </c>
      <c r="K14" s="47"/>
    </row>
    <row r="15" spans="1:253" ht="15" customHeight="1" thickTop="1" x14ac:dyDescent="0.25">
      <c r="A15" s="8"/>
      <c r="B15" s="12"/>
      <c r="D15" s="48"/>
      <c r="E15" s="33"/>
      <c r="F15" s="49"/>
      <c r="G15" s="35"/>
      <c r="H15" s="34"/>
      <c r="I15" s="36"/>
      <c r="J15" s="26"/>
      <c r="K15" s="16"/>
    </row>
    <row r="16" spans="1:253" ht="27" customHeight="1" x14ac:dyDescent="0.25">
      <c r="A16" s="50" t="s">
        <v>15</v>
      </c>
      <c r="B16" s="12">
        <f>B6</f>
        <v>44300</v>
      </c>
      <c r="D16" s="48">
        <f>+'04 14'!D12</f>
        <v>0</v>
      </c>
      <c r="E16" s="33"/>
      <c r="F16" s="49" t="s">
        <v>16</v>
      </c>
      <c r="G16" s="35"/>
      <c r="H16" s="49"/>
      <c r="I16" s="36"/>
      <c r="J16" s="51"/>
    </row>
    <row r="17" spans="1:10" s="2" customFormat="1" ht="15" customHeight="1" x14ac:dyDescent="0.25">
      <c r="A17" s="50"/>
      <c r="B17" s="12">
        <f>B7</f>
        <v>44293</v>
      </c>
      <c r="C17" s="52"/>
      <c r="D17" s="48">
        <f>'04 21'!D11</f>
        <v>0</v>
      </c>
      <c r="E17" s="33"/>
      <c r="F17" s="49"/>
      <c r="G17" s="35"/>
      <c r="H17" s="49"/>
      <c r="I17" s="36"/>
      <c r="J17" s="26"/>
    </row>
    <row r="18" spans="1:10" s="2" customFormat="1" ht="15" customHeight="1" x14ac:dyDescent="0.25">
      <c r="A18" s="50"/>
      <c r="B18" s="12">
        <f>B8</f>
        <v>0</v>
      </c>
      <c r="C18" s="53"/>
      <c r="D18" s="48"/>
      <c r="E18" s="33"/>
      <c r="F18" s="49"/>
      <c r="G18" s="35"/>
      <c r="H18" s="49"/>
      <c r="I18" s="36"/>
      <c r="J18" s="26"/>
    </row>
    <row r="19" spans="1:10" s="2" customFormat="1" ht="15" customHeight="1" x14ac:dyDescent="0.25">
      <c r="A19" s="50"/>
      <c r="B19" s="12">
        <f>B9</f>
        <v>0</v>
      </c>
      <c r="C19" s="53"/>
      <c r="D19" s="48"/>
      <c r="E19" s="33"/>
      <c r="F19" s="49"/>
      <c r="G19" s="35"/>
      <c r="H19" s="49"/>
      <c r="I19" s="36"/>
      <c r="J19" s="26"/>
    </row>
    <row r="20" spans="1:10" s="2" customFormat="1" ht="15" customHeight="1" x14ac:dyDescent="0.25">
      <c r="A20" s="50"/>
      <c r="B20" s="12">
        <f>B10</f>
        <v>0</v>
      </c>
      <c r="C20" s="54"/>
      <c r="D20" s="48"/>
      <c r="E20" s="33"/>
      <c r="F20" s="49"/>
      <c r="G20" s="35"/>
      <c r="H20" s="49"/>
      <c r="I20" s="36"/>
      <c r="J20" s="26"/>
    </row>
    <row r="21" spans="1:10" s="2" customFormat="1" ht="15.75" hidden="1" customHeight="1" x14ac:dyDescent="0.25">
      <c r="A21" s="50"/>
      <c r="B21" s="12">
        <f>B9</f>
        <v>0</v>
      </c>
      <c r="C21" s="55"/>
      <c r="D21" s="48">
        <v>0</v>
      </c>
      <c r="E21" s="33"/>
      <c r="F21" s="49"/>
      <c r="G21" s="35"/>
      <c r="H21" s="49"/>
      <c r="I21" s="36"/>
      <c r="J21" s="26"/>
    </row>
    <row r="22" spans="1:10" s="2" customFormat="1" ht="3" customHeight="1" x14ac:dyDescent="0.25">
      <c r="A22" s="50"/>
      <c r="B22" s="12"/>
      <c r="C22" s="18"/>
      <c r="D22" s="56"/>
      <c r="E22" s="33"/>
      <c r="F22" s="49"/>
      <c r="G22" s="35"/>
      <c r="H22" s="49"/>
      <c r="I22" s="36"/>
      <c r="J22" s="26"/>
    </row>
    <row r="23" spans="1:10" s="2" customFormat="1" ht="16.5" customHeight="1" thickBot="1" x14ac:dyDescent="0.3">
      <c r="A23" s="8" t="s">
        <v>13</v>
      </c>
      <c r="B23" s="12"/>
      <c r="C23" s="18"/>
      <c r="D23" s="57">
        <f>SUM(D16:D22)</f>
        <v>0</v>
      </c>
      <c r="E23" s="33"/>
      <c r="F23" s="49"/>
      <c r="G23" s="35"/>
      <c r="H23" s="49"/>
      <c r="I23" s="36"/>
      <c r="J23" s="26"/>
    </row>
    <row r="24" spans="1:10" s="2" customFormat="1" ht="13.5" customHeight="1" thickTop="1" x14ac:dyDescent="0.25">
      <c r="A24" s="8"/>
      <c r="B24" s="12"/>
      <c r="C24" s="18"/>
      <c r="D24" s="48"/>
      <c r="E24" s="33"/>
      <c r="F24" s="49"/>
      <c r="G24" s="35"/>
      <c r="H24" s="49"/>
      <c r="I24" s="36"/>
      <c r="J24" s="26"/>
    </row>
    <row r="25" spans="1:10" s="2" customFormat="1" ht="17.25" customHeight="1" x14ac:dyDescent="0.25">
      <c r="A25" s="8" t="s">
        <v>17</v>
      </c>
      <c r="B25" s="12">
        <f>B6</f>
        <v>44300</v>
      </c>
      <c r="C25" s="105">
        <f>+'04 14'!E13</f>
        <v>0</v>
      </c>
      <c r="D25" s="48">
        <f>-'04 14'!D13</f>
        <v>0</v>
      </c>
      <c r="E25" s="33"/>
      <c r="F25" s="49"/>
      <c r="G25" s="35"/>
      <c r="H25" s="49"/>
      <c r="I25" s="36" t="s">
        <v>18</v>
      </c>
      <c r="J25" s="26"/>
    </row>
    <row r="26" spans="1:10" s="2" customFormat="1" ht="17.25" customHeight="1" x14ac:dyDescent="0.25">
      <c r="A26" s="8"/>
      <c r="B26" s="12">
        <f>B7</f>
        <v>44293</v>
      </c>
      <c r="C26" s="106" t="str">
        <f>'04 21'!E12</f>
        <v>411942-411957</v>
      </c>
      <c r="D26" s="48">
        <f>-'04 21'!D12</f>
        <v>7430.44</v>
      </c>
      <c r="E26" s="33"/>
      <c r="F26" s="49"/>
      <c r="G26" s="35"/>
      <c r="H26" s="49"/>
      <c r="I26" s="36"/>
      <c r="J26" s="26"/>
    </row>
    <row r="27" spans="1:10" s="2" customFormat="1" ht="14.45" customHeight="1" x14ac:dyDescent="0.25">
      <c r="A27" s="8"/>
      <c r="B27" s="12">
        <f>B8</f>
        <v>0</v>
      </c>
      <c r="C27" s="18"/>
      <c r="D27" s="48"/>
      <c r="E27" s="33"/>
      <c r="F27" s="49"/>
      <c r="G27" s="35"/>
      <c r="H27" s="49"/>
      <c r="I27" s="36"/>
      <c r="J27" s="26"/>
    </row>
    <row r="28" spans="1:10" s="2" customFormat="1" ht="14.45" customHeight="1" x14ac:dyDescent="0.25">
      <c r="A28" s="8"/>
      <c r="B28" s="12">
        <f>B9</f>
        <v>0</v>
      </c>
      <c r="C28" s="18"/>
      <c r="D28" s="48"/>
      <c r="E28" s="33"/>
      <c r="F28" s="49"/>
      <c r="G28" s="35"/>
      <c r="H28" s="49"/>
      <c r="I28" s="36"/>
      <c r="J28" s="26"/>
    </row>
    <row r="29" spans="1:10" s="2" customFormat="1" ht="14.45" customHeight="1" x14ac:dyDescent="0.25">
      <c r="A29" s="8"/>
      <c r="B29" s="12">
        <f>B10</f>
        <v>0</v>
      </c>
      <c r="C29" s="18"/>
      <c r="D29" s="48"/>
      <c r="E29" s="33"/>
      <c r="F29" s="49"/>
      <c r="G29" s="35"/>
      <c r="H29" s="49"/>
      <c r="I29" s="36"/>
      <c r="J29" s="26"/>
    </row>
    <row r="30" spans="1:10" s="2" customFormat="1" ht="4.5" customHeight="1" x14ac:dyDescent="0.25">
      <c r="A30" s="8"/>
      <c r="B30" s="12"/>
      <c r="C30" s="18"/>
      <c r="D30" s="48"/>
      <c r="E30" s="33"/>
      <c r="F30" s="49"/>
      <c r="G30" s="35"/>
      <c r="H30" s="49"/>
      <c r="I30" s="36"/>
      <c r="J30" s="26"/>
    </row>
    <row r="31" spans="1:10" s="2" customFormat="1" ht="17.25" customHeight="1" thickBot="1" x14ac:dyDescent="0.3">
      <c r="A31" s="8" t="s">
        <v>13</v>
      </c>
      <c r="B31" s="12"/>
      <c r="C31" s="18"/>
      <c r="D31" s="58">
        <f>SUM(D25:D30)</f>
        <v>7430.44</v>
      </c>
      <c r="E31" s="59"/>
      <c r="F31" s="49"/>
      <c r="G31" s="35"/>
      <c r="H31" s="49" t="s">
        <v>16</v>
      </c>
      <c r="I31" s="36"/>
      <c r="J31" s="26"/>
    </row>
    <row r="32" spans="1:10" s="2" customFormat="1" ht="14.45" customHeight="1" thickTop="1" x14ac:dyDescent="0.25">
      <c r="A32" s="8"/>
      <c r="B32" s="12"/>
      <c r="C32" s="18"/>
      <c r="D32" s="48"/>
      <c r="E32" s="33"/>
      <c r="F32" s="49"/>
      <c r="G32" s="35"/>
      <c r="H32" s="49"/>
      <c r="I32" s="36"/>
      <c r="J32" s="26"/>
    </row>
    <row r="33" spans="1:10" s="2" customFormat="1" ht="14.45" customHeight="1" x14ac:dyDescent="0.25">
      <c r="A33" s="8" t="s">
        <v>19</v>
      </c>
      <c r="B33" s="12">
        <f>B25</f>
        <v>44300</v>
      </c>
      <c r="C33" s="18"/>
      <c r="D33" s="48">
        <f>+'04 14'!D14</f>
        <v>0</v>
      </c>
      <c r="E33" s="33"/>
      <c r="F33" s="49"/>
      <c r="G33" s="35"/>
      <c r="H33" s="49"/>
      <c r="I33" s="36"/>
      <c r="J33" s="26"/>
    </row>
    <row r="34" spans="1:10" s="2" customFormat="1" ht="14.45" customHeight="1" x14ac:dyDescent="0.25">
      <c r="A34" s="8"/>
      <c r="B34" s="12">
        <f>B26</f>
        <v>44293</v>
      </c>
      <c r="C34" s="18"/>
      <c r="D34" s="48">
        <f>+'04 21'!D13</f>
        <v>0</v>
      </c>
      <c r="E34" s="33"/>
      <c r="F34" s="49"/>
      <c r="G34" s="35"/>
      <c r="H34" s="49"/>
      <c r="I34" s="36"/>
      <c r="J34" s="26"/>
    </row>
    <row r="35" spans="1:10" s="2" customFormat="1" ht="14.45" customHeight="1" x14ac:dyDescent="0.25">
      <c r="A35" s="8"/>
      <c r="B35" s="12">
        <f>B27</f>
        <v>0</v>
      </c>
      <c r="C35" s="18"/>
      <c r="D35" s="48">
        <v>0</v>
      </c>
      <c r="E35" s="33"/>
      <c r="F35" s="49"/>
      <c r="G35" s="35"/>
      <c r="H35" s="49"/>
      <c r="I35" s="36"/>
      <c r="J35" s="26"/>
    </row>
    <row r="36" spans="1:10" s="2" customFormat="1" ht="14.45" customHeight="1" x14ac:dyDescent="0.25">
      <c r="A36" s="8"/>
      <c r="B36" s="12">
        <f>B28</f>
        <v>0</v>
      </c>
      <c r="C36" s="18"/>
      <c r="D36" s="48"/>
      <c r="E36" s="33"/>
      <c r="F36" s="49"/>
      <c r="G36" s="35"/>
      <c r="H36" s="49"/>
      <c r="I36" s="36"/>
      <c r="J36" s="26"/>
    </row>
    <row r="37" spans="1:10" s="2" customFormat="1" ht="14.45" customHeight="1" x14ac:dyDescent="0.25">
      <c r="A37" s="8"/>
      <c r="B37" s="12">
        <f>B29</f>
        <v>0</v>
      </c>
      <c r="C37" s="18"/>
      <c r="D37" s="48"/>
      <c r="E37" s="33"/>
      <c r="F37" s="49"/>
      <c r="G37" s="35"/>
      <c r="H37" s="49"/>
      <c r="I37" s="36"/>
      <c r="J37" s="26"/>
    </row>
    <row r="38" spans="1:10" s="2" customFormat="1" ht="14.45" customHeight="1" x14ac:dyDescent="0.25">
      <c r="A38" s="8" t="s">
        <v>13</v>
      </c>
      <c r="B38" s="12"/>
      <c r="C38" s="18"/>
      <c r="D38" s="60">
        <f>SUM(D33:D37)</f>
        <v>0</v>
      </c>
      <c r="E38" s="33"/>
      <c r="F38" s="49"/>
      <c r="G38" s="35"/>
      <c r="H38" s="49"/>
      <c r="I38" s="36"/>
      <c r="J38" s="26"/>
    </row>
    <row r="39" spans="1:10" s="2" customFormat="1" ht="14.45" customHeight="1" x14ac:dyDescent="0.2">
      <c r="A39" s="18"/>
      <c r="B39" s="12" t="s">
        <v>16</v>
      </c>
      <c r="C39" s="18"/>
      <c r="D39" s="48"/>
      <c r="E39" s="33"/>
      <c r="F39" s="49"/>
      <c r="G39" s="35"/>
      <c r="H39" s="49"/>
      <c r="I39" s="36"/>
      <c r="J39" s="26"/>
    </row>
    <row r="40" spans="1:10" s="2" customFormat="1" ht="17.25" customHeight="1" x14ac:dyDescent="0.25">
      <c r="A40" s="8" t="s">
        <v>20</v>
      </c>
      <c r="B40" s="12"/>
      <c r="C40" s="53"/>
      <c r="D40" s="48">
        <v>0</v>
      </c>
      <c r="E40" s="33"/>
      <c r="F40" s="49"/>
      <c r="G40" s="35"/>
      <c r="H40" s="49"/>
      <c r="I40" s="36"/>
      <c r="J40" s="26"/>
    </row>
    <row r="41" spans="1:10" s="2" customFormat="1" ht="17.25" customHeight="1" x14ac:dyDescent="0.25">
      <c r="A41" s="8"/>
      <c r="B41" s="12"/>
      <c r="C41" s="53"/>
      <c r="D41" s="48"/>
      <c r="E41" s="33"/>
      <c r="F41" s="49"/>
      <c r="G41" s="35"/>
      <c r="H41" s="49"/>
      <c r="I41" s="36"/>
      <c r="J41" s="26"/>
    </row>
    <row r="42" spans="1:10" s="2" customFormat="1" ht="14.45" customHeight="1" thickBot="1" x14ac:dyDescent="0.3">
      <c r="A42" s="8" t="s">
        <v>13</v>
      </c>
      <c r="B42" s="12"/>
      <c r="C42" s="18" t="s">
        <v>21</v>
      </c>
      <c r="D42" s="44">
        <f>SUM(D40:D40)</f>
        <v>0</v>
      </c>
      <c r="E42" s="33"/>
      <c r="F42" s="49"/>
      <c r="G42" s="35"/>
      <c r="H42" s="49"/>
      <c r="I42" s="36"/>
      <c r="J42" s="26"/>
    </row>
    <row r="43" spans="1:10" s="2" customFormat="1" ht="14.45" customHeight="1" thickTop="1" x14ac:dyDescent="0.25">
      <c r="A43" s="8"/>
      <c r="B43" s="12"/>
      <c r="C43" s="18"/>
      <c r="D43" s="48"/>
      <c r="E43" s="33"/>
      <c r="F43" s="49"/>
      <c r="G43" s="35"/>
      <c r="H43" s="49"/>
      <c r="I43" s="36"/>
      <c r="J43" s="26"/>
    </row>
    <row r="44" spans="1:10" s="2" customFormat="1" ht="14.45" customHeight="1" x14ac:dyDescent="0.25">
      <c r="A44" s="8" t="s">
        <v>22</v>
      </c>
      <c r="B44" s="185"/>
      <c r="C44" s="185"/>
      <c r="D44" s="48">
        <v>0</v>
      </c>
      <c r="E44" s="33"/>
      <c r="F44" s="49"/>
      <c r="G44" s="35"/>
      <c r="H44" s="49"/>
      <c r="I44" s="36"/>
      <c r="J44" s="26"/>
    </row>
    <row r="45" spans="1:10" s="2" customFormat="1" ht="14.45" customHeight="1" x14ac:dyDescent="0.25">
      <c r="A45" s="8"/>
      <c r="B45" s="61"/>
      <c r="C45" s="18"/>
      <c r="D45" s="48"/>
      <c r="E45" s="33"/>
      <c r="F45" s="49"/>
      <c r="G45" s="35"/>
      <c r="H45" s="49"/>
      <c r="I45" s="36"/>
      <c r="J45" s="26"/>
    </row>
    <row r="46" spans="1:10" s="2" customFormat="1" ht="6" customHeight="1" x14ac:dyDescent="0.25">
      <c r="A46" s="8"/>
      <c r="B46" s="12"/>
      <c r="C46" s="18"/>
      <c r="D46" s="48"/>
      <c r="E46" s="33"/>
      <c r="F46" s="49"/>
      <c r="G46" s="35"/>
      <c r="H46" s="49"/>
      <c r="I46" s="36"/>
      <c r="J46" s="26"/>
    </row>
    <row r="47" spans="1:10" s="2" customFormat="1" ht="14.45" customHeight="1" thickBot="1" x14ac:dyDescent="0.3">
      <c r="A47" s="8" t="s">
        <v>13</v>
      </c>
      <c r="B47" s="12"/>
      <c r="C47" s="18"/>
      <c r="D47" s="62">
        <f>SUM(D44:D45)</f>
        <v>0</v>
      </c>
      <c r="E47" s="63"/>
      <c r="F47" s="49"/>
      <c r="G47" s="35"/>
      <c r="H47" s="64"/>
      <c r="I47" s="36"/>
      <c r="J47" s="26"/>
    </row>
    <row r="48" spans="1:10" s="2" customFormat="1" ht="14.45" customHeight="1" thickTop="1" x14ac:dyDescent="0.25">
      <c r="A48" s="65"/>
      <c r="B48" s="66"/>
      <c r="C48" s="67"/>
      <c r="D48" s="68"/>
      <c r="E48" s="69"/>
      <c r="F48" s="70"/>
      <c r="G48" s="71"/>
      <c r="H48" s="72"/>
      <c r="I48" s="73"/>
      <c r="J48" s="26"/>
    </row>
    <row r="49" spans="1:10" s="2" customFormat="1" ht="16.5" customHeight="1" x14ac:dyDescent="0.3">
      <c r="A49" s="27" t="s">
        <v>23</v>
      </c>
      <c r="B49" s="12"/>
      <c r="C49" s="18"/>
      <c r="D49" s="74"/>
      <c r="E49" s="33"/>
      <c r="F49" s="49"/>
      <c r="G49" s="35"/>
      <c r="H49" s="49"/>
      <c r="I49" s="36"/>
      <c r="J49" s="26"/>
    </row>
    <row r="50" spans="1:10" s="2" customFormat="1" ht="15" customHeight="1" x14ac:dyDescent="0.25">
      <c r="A50" s="8" t="s">
        <v>24</v>
      </c>
      <c r="B50" s="12">
        <f>B6</f>
        <v>44300</v>
      </c>
      <c r="C50" s="18"/>
      <c r="D50" s="48">
        <f>-'04 14'!E33</f>
        <v>335804.70000000007</v>
      </c>
      <c r="E50" s="33"/>
      <c r="F50" s="49"/>
      <c r="G50" s="35"/>
      <c r="H50" s="49"/>
      <c r="I50" s="36"/>
      <c r="J50" s="75"/>
    </row>
    <row r="51" spans="1:10" s="2" customFormat="1" ht="15" customHeight="1" x14ac:dyDescent="0.25">
      <c r="A51" s="8" t="s">
        <v>24</v>
      </c>
      <c r="B51" s="12">
        <f>B7</f>
        <v>44293</v>
      </c>
      <c r="C51" s="18"/>
      <c r="D51" s="48">
        <f>-'04 21'!E32</f>
        <v>1317612.08</v>
      </c>
      <c r="E51" s="33"/>
      <c r="F51" s="49"/>
      <c r="G51" s="35"/>
      <c r="H51" s="49"/>
      <c r="I51" s="36"/>
      <c r="J51" s="75"/>
    </row>
    <row r="52" spans="1:10" s="2" customFormat="1" ht="15" customHeight="1" x14ac:dyDescent="0.25">
      <c r="A52" s="8" t="s">
        <v>24</v>
      </c>
      <c r="B52" s="12">
        <f>B8</f>
        <v>0</v>
      </c>
      <c r="C52" s="18"/>
      <c r="D52" s="48"/>
      <c r="E52" s="33"/>
      <c r="F52" s="49"/>
      <c r="G52" s="35"/>
      <c r="H52" s="49"/>
      <c r="I52" s="36"/>
      <c r="J52" s="75"/>
    </row>
    <row r="53" spans="1:10" s="2" customFormat="1" ht="15" customHeight="1" x14ac:dyDescent="0.25">
      <c r="A53" s="8" t="s">
        <v>24</v>
      </c>
      <c r="B53" s="12">
        <f>B9</f>
        <v>0</v>
      </c>
      <c r="C53" s="18"/>
      <c r="D53" s="48"/>
      <c r="E53" s="33"/>
      <c r="F53" s="49"/>
      <c r="G53" s="35"/>
      <c r="H53" s="49"/>
      <c r="I53" s="36"/>
      <c r="J53" s="75"/>
    </row>
    <row r="54" spans="1:10" s="2" customFormat="1" ht="15" customHeight="1" x14ac:dyDescent="0.25">
      <c r="A54" s="8" t="s">
        <v>24</v>
      </c>
      <c r="B54" s="12">
        <f>B10</f>
        <v>0</v>
      </c>
      <c r="C54" s="18"/>
      <c r="D54" s="48"/>
      <c r="E54" s="33"/>
      <c r="F54" s="49"/>
      <c r="G54" s="35"/>
      <c r="H54" s="49"/>
      <c r="I54" s="36"/>
      <c r="J54" s="75"/>
    </row>
    <row r="55" spans="1:10" s="2" customFormat="1" ht="15" customHeight="1" thickBot="1" x14ac:dyDescent="0.3">
      <c r="A55" s="8" t="s">
        <v>13</v>
      </c>
      <c r="B55" s="12"/>
      <c r="C55" s="18"/>
      <c r="D55" s="44">
        <f>SUM(D50:D54)</f>
        <v>1653416.7800000003</v>
      </c>
      <c r="E55" s="33"/>
      <c r="F55" s="49"/>
      <c r="G55" s="35"/>
      <c r="H55" s="49"/>
      <c r="I55" s="36"/>
      <c r="J55" s="75"/>
    </row>
    <row r="56" spans="1:10" s="2" customFormat="1" ht="15" customHeight="1" thickTop="1" x14ac:dyDescent="0.25">
      <c r="A56" s="8"/>
      <c r="B56" s="12"/>
      <c r="C56" s="18"/>
      <c r="D56" s="76"/>
      <c r="E56" s="33"/>
      <c r="F56" s="49"/>
      <c r="G56" s="35"/>
      <c r="H56" s="49"/>
      <c r="I56" s="36"/>
      <c r="J56" s="75"/>
    </row>
    <row r="57" spans="1:10" s="2" customFormat="1" ht="15" customHeight="1" x14ac:dyDescent="0.25">
      <c r="A57" s="8" t="s">
        <v>25</v>
      </c>
      <c r="B57" s="12">
        <f>B50</f>
        <v>44300</v>
      </c>
      <c r="C57" s="18"/>
      <c r="D57" s="32">
        <f>-'04 14'!D39</f>
        <v>0</v>
      </c>
      <c r="E57" s="33"/>
      <c r="F57" s="49">
        <f>B57</f>
        <v>44300</v>
      </c>
      <c r="G57" s="35">
        <v>0</v>
      </c>
      <c r="H57" s="49"/>
      <c r="I57" s="36"/>
      <c r="J57" s="75"/>
    </row>
    <row r="58" spans="1:10" s="2" customFormat="1" ht="15" customHeight="1" x14ac:dyDescent="0.25">
      <c r="A58" s="8" t="s">
        <v>25</v>
      </c>
      <c r="B58" s="12">
        <f>B51</f>
        <v>44293</v>
      </c>
      <c r="C58" s="18"/>
      <c r="D58" s="32">
        <f>-'04 21'!D38</f>
        <v>307249.38</v>
      </c>
      <c r="E58" s="33"/>
      <c r="F58" s="49">
        <f>B58</f>
        <v>44293</v>
      </c>
      <c r="G58" s="35">
        <v>0</v>
      </c>
      <c r="H58" s="49"/>
      <c r="I58" s="36"/>
      <c r="J58" s="26"/>
    </row>
    <row r="59" spans="1:10" s="2" customFormat="1" ht="15" customHeight="1" x14ac:dyDescent="0.25">
      <c r="A59" s="8" t="s">
        <v>25</v>
      </c>
      <c r="B59" s="12">
        <f>B52</f>
        <v>0</v>
      </c>
      <c r="C59" s="18"/>
      <c r="D59" s="32"/>
      <c r="E59" s="33"/>
      <c r="F59" s="49"/>
      <c r="G59" s="35"/>
      <c r="H59" s="49"/>
      <c r="I59" s="36"/>
      <c r="J59" s="26"/>
    </row>
    <row r="60" spans="1:10" s="2" customFormat="1" ht="15" customHeight="1" x14ac:dyDescent="0.25">
      <c r="A60" s="8"/>
      <c r="B60" s="12">
        <f>B53</f>
        <v>0</v>
      </c>
      <c r="C60" s="18"/>
      <c r="D60" s="32"/>
      <c r="E60" s="33"/>
      <c r="F60" s="49"/>
      <c r="G60" s="35"/>
      <c r="H60" s="49"/>
      <c r="I60" s="36"/>
      <c r="J60" s="26"/>
    </row>
    <row r="61" spans="1:10" s="2" customFormat="1" ht="15" customHeight="1" x14ac:dyDescent="0.25">
      <c r="A61" s="8"/>
      <c r="B61" s="12">
        <f>B54</f>
        <v>0</v>
      </c>
      <c r="C61" s="18"/>
      <c r="D61" s="32"/>
      <c r="E61" s="33"/>
      <c r="F61" s="49"/>
      <c r="G61" s="35"/>
      <c r="H61" s="49"/>
      <c r="I61" s="36"/>
      <c r="J61" s="26"/>
    </row>
    <row r="62" spans="1:10" s="2" customFormat="1" ht="15" customHeight="1" x14ac:dyDescent="0.25">
      <c r="A62" s="8"/>
      <c r="B62" s="12"/>
      <c r="C62" s="18"/>
      <c r="D62" s="32"/>
      <c r="E62" s="33"/>
      <c r="F62" s="49"/>
      <c r="G62" s="35"/>
      <c r="H62" s="49"/>
      <c r="I62" s="36"/>
      <c r="J62" s="26"/>
    </row>
    <row r="63" spans="1:10" s="2" customFormat="1" ht="15" customHeight="1" x14ac:dyDescent="0.25">
      <c r="A63" s="8" t="s">
        <v>26</v>
      </c>
      <c r="B63" s="12">
        <f>B57</f>
        <v>44300</v>
      </c>
      <c r="C63" s="18"/>
      <c r="D63" s="48">
        <f>-'04 14'!D34</f>
        <v>1167281.3799999999</v>
      </c>
      <c r="E63" s="33"/>
      <c r="F63" s="49"/>
      <c r="G63" s="35"/>
      <c r="H63" s="49"/>
      <c r="I63" s="36"/>
      <c r="J63" s="26"/>
    </row>
    <row r="64" spans="1:10" s="2" customFormat="1" ht="15" customHeight="1" x14ac:dyDescent="0.25">
      <c r="A64" s="8" t="s">
        <v>26</v>
      </c>
      <c r="B64" s="12">
        <f>B58</f>
        <v>44293</v>
      </c>
      <c r="C64" s="18"/>
      <c r="D64" s="48">
        <v>0</v>
      </c>
      <c r="E64" s="33"/>
      <c r="F64" s="49"/>
      <c r="G64" s="35"/>
      <c r="H64" s="49"/>
      <c r="I64" s="36"/>
      <c r="J64" s="26"/>
    </row>
    <row r="65" spans="1:10" s="2" customFormat="1" ht="15" customHeight="1" x14ac:dyDescent="0.25">
      <c r="A65" s="8" t="s">
        <v>26</v>
      </c>
      <c r="B65" s="12">
        <f>B59</f>
        <v>0</v>
      </c>
      <c r="C65" s="18"/>
      <c r="D65" s="48"/>
      <c r="E65" s="33"/>
      <c r="F65" s="49"/>
      <c r="G65" s="35"/>
      <c r="H65" s="49"/>
      <c r="I65" s="36"/>
      <c r="J65" s="26"/>
    </row>
    <row r="66" spans="1:10" s="2" customFormat="1" ht="15" customHeight="1" x14ac:dyDescent="0.25">
      <c r="A66" s="8"/>
      <c r="B66" s="12">
        <f>B60</f>
        <v>0</v>
      </c>
      <c r="C66" s="18"/>
      <c r="D66" s="48"/>
      <c r="E66" s="33"/>
      <c r="F66" s="49"/>
      <c r="G66" s="35"/>
      <c r="H66" s="49"/>
      <c r="I66" s="36"/>
      <c r="J66" s="26"/>
    </row>
    <row r="67" spans="1:10" s="2" customFormat="1" ht="15" customHeight="1" x14ac:dyDescent="0.25">
      <c r="A67" s="8"/>
      <c r="B67" s="12">
        <f>B61</f>
        <v>0</v>
      </c>
      <c r="C67" s="18"/>
      <c r="D67" s="48"/>
      <c r="E67" s="33"/>
      <c r="F67" s="49"/>
      <c r="G67" s="35"/>
      <c r="H67" s="49"/>
      <c r="I67" s="36"/>
      <c r="J67" s="26"/>
    </row>
    <row r="68" spans="1:10" s="2" customFormat="1" ht="14.45" customHeight="1" x14ac:dyDescent="0.25">
      <c r="A68" s="8"/>
      <c r="B68" s="12"/>
      <c r="C68" s="18"/>
      <c r="D68" s="48"/>
      <c r="E68" s="33"/>
      <c r="F68" s="49"/>
      <c r="G68" s="35"/>
      <c r="H68" s="49"/>
      <c r="I68" s="36"/>
      <c r="J68" s="26"/>
    </row>
    <row r="69" spans="1:10" s="2" customFormat="1" ht="15" customHeight="1" x14ac:dyDescent="0.25">
      <c r="A69" s="77" t="s">
        <v>27</v>
      </c>
      <c r="B69" s="12">
        <f>B57</f>
        <v>44300</v>
      </c>
      <c r="C69" s="18"/>
      <c r="D69" s="32">
        <v>0</v>
      </c>
      <c r="E69" s="33"/>
      <c r="F69" s="49">
        <f>+B69</f>
        <v>44300</v>
      </c>
      <c r="G69" s="35">
        <v>0</v>
      </c>
      <c r="H69" s="49"/>
      <c r="I69" s="36"/>
      <c r="J69" s="26"/>
    </row>
    <row r="70" spans="1:10" s="2" customFormat="1" ht="15" customHeight="1" x14ac:dyDescent="0.25">
      <c r="A70" s="77"/>
      <c r="B70" s="12">
        <f>B58</f>
        <v>44293</v>
      </c>
      <c r="C70" s="18"/>
      <c r="D70" s="32">
        <f>-'04 21'!D34</f>
        <v>1545670.1</v>
      </c>
      <c r="E70" s="33"/>
      <c r="F70" s="49">
        <f>+B70</f>
        <v>44293</v>
      </c>
      <c r="G70" s="35">
        <v>0</v>
      </c>
      <c r="H70" s="49"/>
      <c r="I70" s="36"/>
      <c r="J70" s="26"/>
    </row>
    <row r="71" spans="1:10" s="2" customFormat="1" ht="15" customHeight="1" x14ac:dyDescent="0.25">
      <c r="A71" s="77"/>
      <c r="B71" s="12">
        <f>B59</f>
        <v>0</v>
      </c>
      <c r="C71" s="18"/>
      <c r="D71" s="32"/>
      <c r="E71" s="33"/>
      <c r="F71" s="49"/>
      <c r="G71" s="35"/>
      <c r="H71" s="49"/>
      <c r="I71" s="36"/>
      <c r="J71" s="26"/>
    </row>
    <row r="72" spans="1:10" s="2" customFormat="1" ht="15" customHeight="1" x14ac:dyDescent="0.25">
      <c r="A72" s="77"/>
      <c r="B72" s="12">
        <f>B60</f>
        <v>0</v>
      </c>
      <c r="C72" s="18"/>
      <c r="D72" s="32"/>
      <c r="E72" s="33"/>
      <c r="F72" s="49"/>
      <c r="G72" s="35"/>
      <c r="H72" s="49"/>
      <c r="I72" s="36"/>
      <c r="J72" s="26"/>
    </row>
    <row r="73" spans="1:10" s="2" customFormat="1" ht="15" customHeight="1" x14ac:dyDescent="0.25">
      <c r="A73" s="77"/>
      <c r="B73" s="12">
        <f>B61</f>
        <v>0</v>
      </c>
      <c r="C73" s="18"/>
      <c r="D73" s="32"/>
      <c r="E73" s="33"/>
      <c r="F73" s="49"/>
      <c r="G73" s="35"/>
      <c r="H73" s="49"/>
      <c r="I73" s="36"/>
      <c r="J73" s="26"/>
    </row>
    <row r="74" spans="1:10" s="2" customFormat="1" ht="15" customHeight="1" x14ac:dyDescent="0.25">
      <c r="A74" s="77"/>
      <c r="B74" s="12"/>
      <c r="C74" s="18"/>
      <c r="D74" s="32"/>
      <c r="E74" s="33"/>
      <c r="F74" s="49"/>
      <c r="G74" s="35"/>
      <c r="H74" s="49"/>
      <c r="I74" s="36"/>
      <c r="J74" s="26"/>
    </row>
    <row r="75" spans="1:10" s="2" customFormat="1" ht="15" customHeight="1" x14ac:dyDescent="0.25">
      <c r="A75" s="77"/>
      <c r="B75" s="12"/>
      <c r="C75" s="18"/>
      <c r="D75" s="32"/>
      <c r="E75" s="33"/>
      <c r="F75" s="49"/>
      <c r="G75" s="35"/>
      <c r="H75" s="49"/>
      <c r="I75" s="36"/>
      <c r="J75" s="26"/>
    </row>
    <row r="76" spans="1:10" s="2" customFormat="1" ht="15" customHeight="1" thickBot="1" x14ac:dyDescent="0.3">
      <c r="A76" s="77" t="s">
        <v>13</v>
      </c>
      <c r="B76" s="12"/>
      <c r="C76" s="18"/>
      <c r="D76" s="44">
        <f>SUM(D57:D75)</f>
        <v>3020200.86</v>
      </c>
      <c r="E76" s="33"/>
      <c r="F76" s="49"/>
      <c r="G76" s="44">
        <f>SUM(G69:G70)</f>
        <v>0</v>
      </c>
      <c r="H76" s="49"/>
      <c r="I76" s="36"/>
      <c r="J76" s="26"/>
    </row>
    <row r="77" spans="1:10" s="2" customFormat="1" ht="14.45" customHeight="1" thickTop="1" x14ac:dyDescent="0.25">
      <c r="A77" s="8"/>
      <c r="B77" s="12"/>
      <c r="C77" s="18"/>
      <c r="D77" s="48"/>
      <c r="E77" s="33"/>
      <c r="F77" s="49"/>
      <c r="G77" s="35"/>
      <c r="H77" s="49"/>
      <c r="I77" s="36"/>
      <c r="J77" s="26"/>
    </row>
    <row r="78" spans="1:10" s="2" customFormat="1" ht="14.45" customHeight="1" x14ac:dyDescent="0.25">
      <c r="A78" s="8" t="s">
        <v>20</v>
      </c>
      <c r="B78" s="12"/>
      <c r="C78" s="18"/>
      <c r="D78" s="48"/>
      <c r="E78" s="33"/>
      <c r="F78" s="49"/>
      <c r="G78" s="35"/>
      <c r="H78" s="49"/>
      <c r="I78" s="36"/>
      <c r="J78" s="26"/>
    </row>
    <row r="79" spans="1:10" s="2" customFormat="1" ht="14.45" customHeight="1" x14ac:dyDescent="0.25">
      <c r="A79" s="8"/>
      <c r="B79" s="78"/>
      <c r="C79" s="79"/>
      <c r="D79" s="48">
        <v>0</v>
      </c>
      <c r="E79" s="33"/>
      <c r="F79" s="49"/>
      <c r="G79" s="35"/>
      <c r="H79" s="49"/>
      <c r="I79" s="36"/>
      <c r="J79" s="26"/>
    </row>
    <row r="80" spans="1:10" s="2" customFormat="1" ht="14.45" customHeight="1" x14ac:dyDescent="0.25">
      <c r="A80" s="8"/>
      <c r="B80" s="12"/>
      <c r="C80" s="18"/>
      <c r="D80" s="48"/>
      <c r="E80" s="33"/>
      <c r="F80" s="49"/>
      <c r="G80" s="35"/>
      <c r="H80" s="49"/>
      <c r="I80" s="36"/>
      <c r="J80" s="26"/>
    </row>
    <row r="81" spans="1:10" s="2" customFormat="1" ht="15.75" customHeight="1" x14ac:dyDescent="0.25">
      <c r="A81" s="8"/>
      <c r="B81" s="12"/>
      <c r="C81" s="18"/>
      <c r="D81" s="48"/>
      <c r="E81" s="33"/>
      <c r="F81" s="49"/>
      <c r="G81" s="35"/>
      <c r="H81" s="49"/>
      <c r="I81" s="36"/>
      <c r="J81" s="26"/>
    </row>
    <row r="82" spans="1:10" s="2" customFormat="1" ht="14.45" customHeight="1" thickBot="1" x14ac:dyDescent="0.3">
      <c r="A82" s="8" t="s">
        <v>28</v>
      </c>
      <c r="B82" s="19"/>
      <c r="C82" s="18"/>
      <c r="D82" s="80">
        <f>SUM(D78:D80)</f>
        <v>0</v>
      </c>
      <c r="E82" s="18"/>
      <c r="F82" s="49"/>
      <c r="G82" s="15"/>
      <c r="H82" s="49"/>
      <c r="I82" s="36"/>
    </row>
    <row r="83" spans="1:10" s="2" customFormat="1" ht="14.45" customHeight="1" thickTop="1" x14ac:dyDescent="0.2">
      <c r="A83" s="18"/>
      <c r="B83" s="12"/>
      <c r="C83" s="3"/>
      <c r="D83" s="48"/>
      <c r="E83" s="33"/>
      <c r="F83" s="49"/>
      <c r="G83" s="35"/>
      <c r="H83" s="49"/>
      <c r="I83" s="36"/>
      <c r="J83" s="26"/>
    </row>
    <row r="84" spans="1:10" s="2" customFormat="1" ht="14.45" customHeight="1" x14ac:dyDescent="0.25">
      <c r="A84" s="8" t="s">
        <v>29</v>
      </c>
      <c r="B84" s="12"/>
      <c r="C84" s="18"/>
      <c r="E84" s="33"/>
      <c r="F84" s="49"/>
      <c r="G84" s="35"/>
      <c r="H84" s="49"/>
      <c r="I84" s="36"/>
      <c r="J84" s="26"/>
    </row>
    <row r="85" spans="1:10" s="2" customFormat="1" ht="14.45" customHeight="1" x14ac:dyDescent="0.25">
      <c r="A85" s="81"/>
      <c r="B85" s="12">
        <f>B69</f>
        <v>44300</v>
      </c>
      <c r="C85" s="18"/>
      <c r="D85" s="48">
        <f>-'04 14'!D44</f>
        <v>0</v>
      </c>
      <c r="E85" s="33"/>
      <c r="F85" s="49"/>
      <c r="G85" s="36"/>
      <c r="H85" s="49"/>
      <c r="I85" s="36"/>
      <c r="J85" s="26"/>
    </row>
    <row r="86" spans="1:10" s="2" customFormat="1" ht="14.45" customHeight="1" x14ac:dyDescent="0.25">
      <c r="A86" s="81"/>
      <c r="B86" s="12">
        <f>B70</f>
        <v>44293</v>
      </c>
      <c r="C86" s="12"/>
      <c r="D86" s="48">
        <f>-'04 14'!D43</f>
        <v>0</v>
      </c>
      <c r="E86" s="33"/>
      <c r="F86" s="49"/>
      <c r="G86" s="36"/>
      <c r="H86" s="82"/>
      <c r="I86" s="36"/>
      <c r="J86" s="26"/>
    </row>
    <row r="87" spans="1:10" s="2" customFormat="1" ht="15" customHeight="1" x14ac:dyDescent="0.25">
      <c r="A87" s="81"/>
      <c r="B87" s="12">
        <f>B71</f>
        <v>0</v>
      </c>
      <c r="C87" s="12"/>
      <c r="D87" s="48">
        <v>0</v>
      </c>
      <c r="E87" s="186"/>
      <c r="F87" s="49"/>
      <c r="G87" s="36"/>
      <c r="H87" s="49"/>
      <c r="I87" s="36"/>
      <c r="J87" s="26"/>
    </row>
    <row r="88" spans="1:10" s="2" customFormat="1" ht="14.45" customHeight="1" x14ac:dyDescent="0.25">
      <c r="A88" s="81"/>
      <c r="B88" s="12">
        <f>B72</f>
        <v>0</v>
      </c>
      <c r="C88" s="18"/>
      <c r="D88" s="48"/>
      <c r="E88" s="186"/>
      <c r="F88" s="49"/>
      <c r="G88" s="36"/>
      <c r="H88" s="49"/>
      <c r="I88" s="36"/>
      <c r="J88" s="26"/>
    </row>
    <row r="89" spans="1:10" s="2" customFormat="1" ht="14.45" customHeight="1" x14ac:dyDescent="0.25">
      <c r="A89" s="81"/>
      <c r="B89" s="12">
        <f>B73</f>
        <v>0</v>
      </c>
      <c r="C89" s="18"/>
      <c r="D89" s="48"/>
      <c r="E89" s="33"/>
      <c r="F89" s="49"/>
      <c r="G89" s="36"/>
      <c r="H89" s="49"/>
      <c r="I89" s="36"/>
      <c r="J89" s="26"/>
    </row>
    <row r="90" spans="1:10" s="2" customFormat="1" ht="15.75" x14ac:dyDescent="0.25">
      <c r="A90" s="8"/>
      <c r="B90" s="12"/>
      <c r="C90" s="18"/>
      <c r="D90" s="48"/>
      <c r="E90" s="33"/>
      <c r="F90" s="49"/>
      <c r="G90" s="36"/>
      <c r="H90" s="49"/>
      <c r="I90" s="36"/>
      <c r="J90" s="26"/>
    </row>
    <row r="91" spans="1:10" s="2" customFormat="1" ht="15.75" x14ac:dyDescent="0.25">
      <c r="A91" s="8"/>
      <c r="B91" s="83"/>
      <c r="C91" s="18"/>
      <c r="D91" s="48"/>
      <c r="E91" s="33"/>
      <c r="F91" s="49"/>
      <c r="G91" s="36"/>
      <c r="H91" s="49"/>
      <c r="I91" s="36"/>
      <c r="J91" s="26"/>
    </row>
    <row r="92" spans="1:10" s="2" customFormat="1" ht="16.5" thickBot="1" x14ac:dyDescent="0.3">
      <c r="A92" s="8" t="s">
        <v>13</v>
      </c>
      <c r="B92" s="12"/>
      <c r="C92" s="8"/>
      <c r="D92" s="44">
        <f>SUM(D85:D91)</f>
        <v>0</v>
      </c>
      <c r="E92" s="33"/>
      <c r="F92" s="49"/>
      <c r="G92" s="84"/>
      <c r="H92" s="49"/>
      <c r="I92" s="44">
        <f>SUM(I84:I91)</f>
        <v>0</v>
      </c>
    </row>
    <row r="93" spans="1:10" s="2" customFormat="1" ht="16.5" thickTop="1" x14ac:dyDescent="0.25">
      <c r="A93" s="8"/>
      <c r="B93" s="12"/>
      <c r="C93" s="8"/>
      <c r="D93" s="8"/>
      <c r="E93" s="8"/>
      <c r="F93" s="8"/>
      <c r="G93" s="8"/>
      <c r="H93" s="8"/>
      <c r="I93" s="36"/>
    </row>
    <row r="94" spans="1:10" s="2" customFormat="1" ht="15.75" x14ac:dyDescent="0.25">
      <c r="A94" s="8"/>
      <c r="B94" s="12"/>
      <c r="C94" s="8"/>
      <c r="D94" s="8"/>
      <c r="E94" s="8"/>
      <c r="F94" s="8"/>
      <c r="G94" s="8"/>
      <c r="H94" s="8"/>
      <c r="I94" s="36"/>
    </row>
    <row r="95" spans="1:10" s="2" customFormat="1" ht="15.75" x14ac:dyDescent="0.25">
      <c r="A95" s="8"/>
      <c r="B95" s="12"/>
      <c r="C95" s="8"/>
      <c r="D95" s="8"/>
      <c r="E95" s="33"/>
      <c r="F95" s="49"/>
      <c r="G95" s="176"/>
      <c r="H95" s="49"/>
      <c r="I95" s="36"/>
    </row>
    <row r="96" spans="1:10" s="2" customFormat="1" ht="15.75" x14ac:dyDescent="0.25">
      <c r="A96" s="177" t="s">
        <v>69</v>
      </c>
      <c r="B96" s="177" t="s">
        <v>70</v>
      </c>
      <c r="C96" s="177" t="s">
        <v>71</v>
      </c>
      <c r="D96" s="177" t="s">
        <v>72</v>
      </c>
      <c r="E96" s="177" t="s">
        <v>73</v>
      </c>
      <c r="F96" s="177"/>
      <c r="G96" s="177"/>
      <c r="H96" s="177" t="s">
        <v>10</v>
      </c>
      <c r="I96" s="36"/>
    </row>
    <row r="97" spans="1:9" s="2" customFormat="1" ht="15.75" x14ac:dyDescent="0.25">
      <c r="A97" s="177" t="s">
        <v>86</v>
      </c>
      <c r="B97" s="177" t="s">
        <v>87</v>
      </c>
      <c r="C97" s="177" t="s">
        <v>88</v>
      </c>
      <c r="D97" s="177"/>
      <c r="E97" s="177">
        <v>1404</v>
      </c>
      <c r="F97" s="177"/>
      <c r="G97" s="177"/>
      <c r="H97" s="177">
        <v>-3429.53</v>
      </c>
      <c r="I97" s="36"/>
    </row>
    <row r="98" spans="1:9" s="2" customFormat="1" ht="15.75" x14ac:dyDescent="0.25">
      <c r="A98" s="177" t="s">
        <v>89</v>
      </c>
      <c r="B98" s="177" t="s">
        <v>90</v>
      </c>
      <c r="C98" s="177" t="s">
        <v>91</v>
      </c>
      <c r="D98" s="177"/>
      <c r="E98" s="177">
        <v>1404</v>
      </c>
      <c r="F98" s="177"/>
      <c r="G98" s="177"/>
      <c r="H98" s="177">
        <v>3429.53</v>
      </c>
      <c r="I98" s="36"/>
    </row>
    <row r="99" spans="1:9" s="2" customFormat="1" ht="15.75" x14ac:dyDescent="0.25">
      <c r="A99" s="177"/>
      <c r="B99" s="177"/>
      <c r="C99" s="177"/>
      <c r="D99" s="177"/>
      <c r="E99" s="177"/>
      <c r="F99" s="177"/>
      <c r="G99" s="177"/>
      <c r="H99" s="177"/>
      <c r="I99" s="36"/>
    </row>
    <row r="100" spans="1:9" s="2" customFormat="1" ht="15.75" x14ac:dyDescent="0.25">
      <c r="A100" s="177"/>
      <c r="B100" s="177"/>
      <c r="C100" s="177"/>
      <c r="D100" s="177"/>
      <c r="E100" s="177"/>
      <c r="F100" s="177"/>
      <c r="G100" s="177"/>
      <c r="H100" s="177"/>
      <c r="I100" s="36"/>
    </row>
    <row r="101" spans="1:9" s="2" customFormat="1" ht="15.75" x14ac:dyDescent="0.25">
      <c r="A101" s="8"/>
      <c r="B101" s="12"/>
      <c r="C101" s="8"/>
      <c r="D101" s="8"/>
      <c r="E101" s="8"/>
      <c r="F101" s="8"/>
      <c r="G101" s="8"/>
      <c r="H101" s="183"/>
      <c r="I101" s="36"/>
    </row>
    <row r="102" spans="1:9" s="2" customFormat="1" ht="14.45" customHeight="1" thickBot="1" x14ac:dyDescent="0.3">
      <c r="A102" s="85"/>
      <c r="B102" s="86"/>
      <c r="C102" s="85"/>
      <c r="D102" s="87"/>
      <c r="E102" s="88"/>
      <c r="F102" s="89"/>
      <c r="G102" s="87"/>
      <c r="H102" s="184"/>
      <c r="I102" s="90"/>
    </row>
    <row r="103" spans="1:9" s="2" customFormat="1" ht="14.45" customHeight="1" thickTop="1" x14ac:dyDescent="0.2">
      <c r="A103" s="5" t="s">
        <v>30</v>
      </c>
      <c r="B103" s="6"/>
      <c r="C103" s="18"/>
      <c r="D103" s="47"/>
      <c r="E103" s="18" t="s">
        <v>16</v>
      </c>
      <c r="F103" s="21"/>
      <c r="G103" s="15"/>
      <c r="H103" s="16"/>
      <c r="I103" s="17"/>
    </row>
    <row r="108" spans="1:9" s="2" customFormat="1" x14ac:dyDescent="0.2">
      <c r="A108" s="18"/>
      <c r="B108" s="19"/>
      <c r="C108" s="18"/>
      <c r="D108" s="20" t="s">
        <v>16</v>
      </c>
      <c r="E108" s="18"/>
      <c r="F108" s="21"/>
      <c r="G108" s="15"/>
      <c r="H108" s="16"/>
      <c r="I108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A8B4-DC4E-49BE-BDBA-86511DDD0273}">
  <dimension ref="A1:Q86"/>
  <sheetViews>
    <sheetView topLeftCell="A10" zoomScaleNormal="100" workbookViewId="0">
      <selection activeCell="C19" sqref="C19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52" bestFit="1" customWidth="1"/>
    <col min="4" max="4" width="16.140625" style="91" customWidth="1"/>
    <col min="5" max="5" width="27.5703125" bestFit="1" customWidth="1"/>
    <col min="6" max="6" width="1.42578125" bestFit="1" customWidth="1"/>
    <col min="7" max="7" width="15.85546875" customWidth="1"/>
    <col min="8" max="8" width="14.7109375" customWidth="1"/>
    <col min="10" max="10" width="11.85546875" style="100" customWidth="1"/>
  </cols>
  <sheetData>
    <row r="1" spans="1:10" ht="19.5" x14ac:dyDescent="0.4">
      <c r="A1" s="107" t="s">
        <v>16</v>
      </c>
      <c r="B1" s="108" t="s">
        <v>75</v>
      </c>
      <c r="C1" s="109"/>
      <c r="D1" s="110"/>
      <c r="E1" s="110"/>
    </row>
    <row r="2" spans="1:10" x14ac:dyDescent="0.25">
      <c r="B2" s="111"/>
      <c r="C2" s="111"/>
      <c r="D2" s="111"/>
      <c r="E2" s="111"/>
      <c r="F2" s="111"/>
      <c r="G2" s="111"/>
    </row>
    <row r="4" spans="1:10" x14ac:dyDescent="0.25">
      <c r="B4" s="112"/>
      <c r="C4" s="111" t="s">
        <v>31</v>
      </c>
      <c r="D4" s="92"/>
      <c r="E4" s="113"/>
      <c r="F4" s="114"/>
      <c r="G4" s="114"/>
      <c r="J4" s="101"/>
    </row>
    <row r="5" spans="1:10" x14ac:dyDescent="0.25">
      <c r="A5" s="115" t="s">
        <v>32</v>
      </c>
      <c r="B5" s="116">
        <f>'[1]04 07'!B10</f>
        <v>44292</v>
      </c>
      <c r="C5" t="s">
        <v>33</v>
      </c>
      <c r="D5" s="92">
        <v>355040.99</v>
      </c>
      <c r="E5" s="117"/>
      <c r="F5" s="112"/>
      <c r="J5" s="101"/>
    </row>
    <row r="6" spans="1:10" x14ac:dyDescent="0.25">
      <c r="A6" s="115" t="s">
        <v>34</v>
      </c>
      <c r="B6" s="112">
        <f>+B5+1</f>
        <v>44293</v>
      </c>
      <c r="C6" t="s">
        <v>35</v>
      </c>
      <c r="D6" s="92">
        <v>156747.22</v>
      </c>
      <c r="E6" s="118"/>
      <c r="F6" s="112"/>
    </row>
    <row r="7" spans="1:10" x14ac:dyDescent="0.25">
      <c r="A7" s="115" t="s">
        <v>36</v>
      </c>
      <c r="B7" s="112">
        <f>+B6+1</f>
        <v>44294</v>
      </c>
      <c r="C7" t="s">
        <v>33</v>
      </c>
      <c r="D7" s="92">
        <v>247878.94</v>
      </c>
      <c r="E7" s="119"/>
      <c r="F7" s="112"/>
    </row>
    <row r="8" spans="1:10" x14ac:dyDescent="0.25">
      <c r="A8" s="115" t="s">
        <v>37</v>
      </c>
      <c r="B8" s="112">
        <f>+B7+1</f>
        <v>44295</v>
      </c>
      <c r="C8" t="s">
        <v>33</v>
      </c>
      <c r="D8" s="92">
        <v>419778.83</v>
      </c>
      <c r="E8" s="118"/>
      <c r="F8" s="112" t="s">
        <v>16</v>
      </c>
    </row>
    <row r="9" spans="1:10" x14ac:dyDescent="0.25">
      <c r="A9" s="115" t="s">
        <v>38</v>
      </c>
      <c r="B9" s="112">
        <f>+B8+3</f>
        <v>44298</v>
      </c>
      <c r="C9" t="s">
        <v>33</v>
      </c>
      <c r="D9" s="92">
        <v>1463955.77</v>
      </c>
      <c r="E9" s="120"/>
      <c r="F9" s="112"/>
    </row>
    <row r="10" spans="1:10" x14ac:dyDescent="0.25">
      <c r="B10" s="112">
        <f>+$B$9+1</f>
        <v>44299</v>
      </c>
      <c r="C10" s="91" t="s">
        <v>39</v>
      </c>
      <c r="D10" s="123">
        <v>-651661.25</v>
      </c>
      <c r="E10" s="91" t="s">
        <v>76</v>
      </c>
      <c r="F10" s="122"/>
      <c r="G10" s="91"/>
    </row>
    <row r="11" spans="1:10" x14ac:dyDescent="0.25">
      <c r="B11" s="112">
        <f>+$B$9+1</f>
        <v>44299</v>
      </c>
      <c r="C11" t="s">
        <v>40</v>
      </c>
      <c r="D11" s="123"/>
      <c r="E11" s="179"/>
      <c r="F11" s="125"/>
    </row>
    <row r="12" spans="1:10" x14ac:dyDescent="0.25">
      <c r="B12" s="112">
        <f>B9</f>
        <v>44298</v>
      </c>
      <c r="C12" s="91" t="s">
        <v>41</v>
      </c>
      <c r="D12" s="123"/>
      <c r="E12" s="124"/>
    </row>
    <row r="13" spans="1:10" x14ac:dyDescent="0.25">
      <c r="B13" s="112">
        <f>B9</f>
        <v>44298</v>
      </c>
      <c r="C13" s="91" t="s">
        <v>42</v>
      </c>
      <c r="D13" s="123"/>
      <c r="E13" s="126"/>
      <c r="F13" s="126"/>
    </row>
    <row r="14" spans="1:10" s="127" customFormat="1" x14ac:dyDescent="0.25">
      <c r="B14" s="128"/>
      <c r="D14" s="129"/>
      <c r="E14" s="129"/>
      <c r="J14" s="102"/>
    </row>
    <row r="15" spans="1:10" x14ac:dyDescent="0.25">
      <c r="B15" s="130">
        <v>44294</v>
      </c>
      <c r="C15" s="180" t="s">
        <v>77</v>
      </c>
      <c r="D15" s="121">
        <v>-150</v>
      </c>
      <c r="E15" s="91"/>
      <c r="F15" s="131"/>
    </row>
    <row r="16" spans="1:10" ht="26.25" x14ac:dyDescent="0.25">
      <c r="B16" s="130">
        <v>44294</v>
      </c>
      <c r="C16" s="181" t="s">
        <v>78</v>
      </c>
      <c r="D16" s="121">
        <v>150</v>
      </c>
      <c r="E16" s="91"/>
      <c r="F16" s="131"/>
    </row>
    <row r="17" spans="2:17" x14ac:dyDescent="0.25">
      <c r="B17" s="130">
        <v>44288</v>
      </c>
      <c r="C17" s="180" t="s">
        <v>79</v>
      </c>
      <c r="D17" s="121">
        <v>16775</v>
      </c>
      <c r="E17" s="91"/>
      <c r="F17" s="131"/>
    </row>
    <row r="18" spans="2:17" x14ac:dyDescent="0.25">
      <c r="B18" s="130">
        <v>44291</v>
      </c>
      <c r="C18" s="180" t="s">
        <v>80</v>
      </c>
      <c r="D18" s="121">
        <v>4182.9399999999996</v>
      </c>
      <c r="E18" s="91"/>
      <c r="F18" s="131"/>
    </row>
    <row r="19" spans="2:17" x14ac:dyDescent="0.25">
      <c r="B19" s="130">
        <v>44294</v>
      </c>
      <c r="C19" s="180" t="s">
        <v>81</v>
      </c>
      <c r="D19" s="121">
        <v>1707.12</v>
      </c>
      <c r="E19" s="91"/>
      <c r="F19" s="131"/>
    </row>
    <row r="20" spans="2:17" s="127" customFormat="1" x14ac:dyDescent="0.25">
      <c r="B20" s="128"/>
      <c r="D20" s="129"/>
      <c r="E20" s="129"/>
      <c r="J20" s="102"/>
    </row>
    <row r="21" spans="2:17" x14ac:dyDescent="0.25">
      <c r="B21" s="112"/>
      <c r="C21" t="s">
        <v>43</v>
      </c>
      <c r="D21" s="121"/>
      <c r="E21" s="119"/>
      <c r="J21" s="101"/>
    </row>
    <row r="22" spans="2:17" x14ac:dyDescent="0.25">
      <c r="B22" s="112"/>
      <c r="C22" s="79" t="s">
        <v>44</v>
      </c>
      <c r="D22" s="121"/>
      <c r="E22" s="133"/>
      <c r="J22" s="101"/>
    </row>
    <row r="23" spans="2:17" x14ac:dyDescent="0.25">
      <c r="B23" s="112"/>
      <c r="C23" s="79" t="s">
        <v>45</v>
      </c>
      <c r="D23" s="121"/>
      <c r="E23" s="134"/>
      <c r="F23" s="132"/>
      <c r="J23" s="101"/>
    </row>
    <row r="24" spans="2:17" ht="12.75" customHeight="1" x14ac:dyDescent="0.25">
      <c r="B24" s="112"/>
      <c r="C24" s="91" t="s">
        <v>46</v>
      </c>
      <c r="D24" s="121"/>
      <c r="E24" s="13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7" x14ac:dyDescent="0.25">
      <c r="B25" s="135"/>
      <c r="C25" s="136"/>
      <c r="D25" s="137"/>
      <c r="E25" s="138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7" ht="13.5" customHeight="1" x14ac:dyDescent="0.25">
      <c r="B26" s="139">
        <f>B27</f>
        <v>44299</v>
      </c>
      <c r="C26" s="91" t="s">
        <v>47</v>
      </c>
      <c r="D26" s="140">
        <f>-300-5181.54-26198.44</f>
        <v>-31679.98</v>
      </c>
      <c r="E26" s="79"/>
      <c r="H26" s="91"/>
    </row>
    <row r="27" spans="2:17" ht="13.5" customHeight="1" x14ac:dyDescent="0.25">
      <c r="B27" s="139">
        <f>B28</f>
        <v>44299</v>
      </c>
      <c r="C27" s="91" t="s">
        <v>65</v>
      </c>
      <c r="D27" s="140">
        <v>-216919.94</v>
      </c>
      <c r="E27" s="79"/>
      <c r="H27" s="91"/>
    </row>
    <row r="28" spans="2:17" ht="13.5" customHeight="1" x14ac:dyDescent="0.25">
      <c r="B28" s="139">
        <f>B29+1</f>
        <v>44299</v>
      </c>
      <c r="C28" s="178" t="s">
        <v>66</v>
      </c>
      <c r="D28" s="140">
        <v>-2365.6</v>
      </c>
      <c r="E28" s="91"/>
      <c r="H28" s="91"/>
    </row>
    <row r="29" spans="2:17" ht="13.5" customHeight="1" x14ac:dyDescent="0.25">
      <c r="B29" s="139">
        <f>B9</f>
        <v>44298</v>
      </c>
      <c r="C29" s="91" t="s">
        <v>48</v>
      </c>
      <c r="D29" s="140">
        <v>-4031.69</v>
      </c>
      <c r="E29" s="91"/>
      <c r="H29" s="91"/>
    </row>
    <row r="30" spans="2:17" ht="13.5" customHeight="1" x14ac:dyDescent="0.25">
      <c r="B30" s="139">
        <f>B26+1</f>
        <v>44300</v>
      </c>
      <c r="C30" s="91" t="s">
        <v>82</v>
      </c>
      <c r="D30" s="140">
        <v>-45679.02</v>
      </c>
      <c r="E30" s="91"/>
      <c r="H30" s="91"/>
    </row>
    <row r="31" spans="2:17" x14ac:dyDescent="0.25">
      <c r="B31" s="139">
        <f>B30</f>
        <v>44300</v>
      </c>
      <c r="C31" s="174" t="s">
        <v>74</v>
      </c>
      <c r="D31" s="140">
        <v>-28348.47</v>
      </c>
      <c r="E31" s="91"/>
    </row>
    <row r="32" spans="2:17" x14ac:dyDescent="0.25">
      <c r="B32" s="139"/>
      <c r="C32" t="s">
        <v>50</v>
      </c>
      <c r="D32" s="140"/>
      <c r="E32" s="119"/>
    </row>
    <row r="33" spans="1:17" s="100" customFormat="1" x14ac:dyDescent="0.25">
      <c r="A33"/>
      <c r="B33" s="139"/>
      <c r="C33" t="s">
        <v>51</v>
      </c>
      <c r="D33" s="140">
        <f>-3000-440-2300-720-320</f>
        <v>-6780</v>
      </c>
      <c r="E33" s="141">
        <f>SUM(D26:D33)</f>
        <v>-335804.70000000007</v>
      </c>
      <c r="F33"/>
      <c r="G33"/>
      <c r="H33"/>
      <c r="I33"/>
      <c r="K33"/>
      <c r="L33"/>
      <c r="M33"/>
      <c r="N33"/>
      <c r="O33"/>
      <c r="P33"/>
      <c r="Q33"/>
    </row>
    <row r="34" spans="1:17" s="100" customFormat="1" x14ac:dyDescent="0.25">
      <c r="A34"/>
      <c r="B34" s="139">
        <f>$B$9</f>
        <v>44298</v>
      </c>
      <c r="C34" s="91" t="s">
        <v>52</v>
      </c>
      <c r="D34" s="121">
        <f>-7015.68-1160265.7</f>
        <v>-1167281.3799999999</v>
      </c>
      <c r="E34" s="132"/>
      <c r="F34"/>
      <c r="G34"/>
      <c r="H34"/>
      <c r="I34"/>
      <c r="K34"/>
      <c r="L34"/>
      <c r="M34"/>
      <c r="N34"/>
      <c r="O34"/>
      <c r="P34"/>
      <c r="Q34"/>
    </row>
    <row r="35" spans="1:17" s="100" customFormat="1" x14ac:dyDescent="0.25">
      <c r="A35"/>
      <c r="B35" s="139">
        <f t="shared" ref="B35:B39" si="0">$B$9</f>
        <v>44298</v>
      </c>
      <c r="C35" s="91" t="s">
        <v>53</v>
      </c>
      <c r="D35" s="142"/>
      <c r="E35" s="132"/>
      <c r="F35"/>
      <c r="G35"/>
      <c r="H35"/>
      <c r="I35"/>
      <c r="K35"/>
      <c r="L35"/>
      <c r="M35"/>
      <c r="N35"/>
      <c r="O35"/>
      <c r="P35"/>
      <c r="Q35"/>
    </row>
    <row r="36" spans="1:17" s="100" customFormat="1" x14ac:dyDescent="0.25">
      <c r="A36"/>
      <c r="B36" s="139">
        <f t="shared" si="0"/>
        <v>44298</v>
      </c>
      <c r="C36" s="91" t="s">
        <v>83</v>
      </c>
      <c r="D36" s="142"/>
      <c r="E36" s="143"/>
      <c r="F36" s="132"/>
      <c r="G36"/>
      <c r="H36"/>
      <c r="I36"/>
      <c r="K36"/>
      <c r="L36"/>
      <c r="M36"/>
      <c r="N36"/>
      <c r="O36"/>
      <c r="P36"/>
      <c r="Q36"/>
    </row>
    <row r="37" spans="1:17" s="100" customFormat="1" ht="14.25" customHeight="1" x14ac:dyDescent="0.25">
      <c r="A37"/>
      <c r="B37" s="139">
        <f t="shared" si="0"/>
        <v>44298</v>
      </c>
      <c r="C37" s="91" t="s">
        <v>54</v>
      </c>
      <c r="D37" s="142"/>
      <c r="E37" s="144"/>
      <c r="F37" s="103"/>
      <c r="G37"/>
      <c r="H37"/>
      <c r="I37"/>
      <c r="K37"/>
      <c r="L37"/>
      <c r="M37"/>
      <c r="N37"/>
      <c r="O37"/>
      <c r="P37"/>
      <c r="Q37"/>
    </row>
    <row r="38" spans="1:17" s="100" customFormat="1" ht="14.25" customHeight="1" x14ac:dyDescent="0.25">
      <c r="A38"/>
      <c r="B38" s="139">
        <f t="shared" si="0"/>
        <v>44298</v>
      </c>
      <c r="C38" s="91" t="s">
        <v>55</v>
      </c>
      <c r="D38" s="142"/>
      <c r="E38" s="144"/>
      <c r="F38" s="103"/>
      <c r="G38"/>
      <c r="H38"/>
      <c r="I38"/>
      <c r="K38"/>
      <c r="L38"/>
      <c r="M38"/>
      <c r="N38"/>
      <c r="O38"/>
      <c r="P38"/>
      <c r="Q38"/>
    </row>
    <row r="39" spans="1:17" s="100" customFormat="1" x14ac:dyDescent="0.25">
      <c r="A39"/>
      <c r="B39" s="139">
        <f t="shared" si="0"/>
        <v>44298</v>
      </c>
      <c r="C39" s="91" t="s">
        <v>56</v>
      </c>
      <c r="D39" s="142"/>
      <c r="E39" s="145"/>
      <c r="F39" s="146"/>
      <c r="G39" s="93"/>
      <c r="H39" s="147"/>
      <c r="I39" s="147"/>
      <c r="K39"/>
      <c r="L39"/>
      <c r="M39"/>
      <c r="N39"/>
      <c r="O39"/>
      <c r="P39"/>
      <c r="Q39"/>
    </row>
    <row r="40" spans="1:17" s="100" customFormat="1" ht="12" customHeight="1" x14ac:dyDescent="0.25">
      <c r="A40"/>
      <c r="B40" s="148"/>
      <c r="C40" s="149"/>
      <c r="D40" s="150"/>
      <c r="E40" s="151"/>
      <c r="F40" s="152"/>
      <c r="G40" s="94"/>
      <c r="H40"/>
      <c r="I40"/>
      <c r="K40"/>
      <c r="L40"/>
      <c r="M40"/>
      <c r="N40"/>
      <c r="O40"/>
      <c r="P40"/>
      <c r="Q40"/>
    </row>
    <row r="41" spans="1:17" s="100" customFormat="1" x14ac:dyDescent="0.25">
      <c r="A41"/>
      <c r="B41" s="153" t="s">
        <v>57</v>
      </c>
      <c r="C41"/>
      <c r="D41" s="142"/>
      <c r="E41" s="151"/>
      <c r="F41" s="152"/>
      <c r="G41" s="94"/>
      <c r="H41"/>
      <c r="I41"/>
      <c r="K41"/>
      <c r="L41"/>
      <c r="M41"/>
      <c r="N41"/>
      <c r="O41"/>
      <c r="P41"/>
      <c r="Q41"/>
    </row>
    <row r="42" spans="1:17" s="100" customFormat="1" x14ac:dyDescent="0.25">
      <c r="A42"/>
      <c r="B42" s="139"/>
      <c r="C42" s="91"/>
      <c r="D42" s="142"/>
      <c r="E42" s="154"/>
      <c r="F42" s="132"/>
      <c r="G42" s="94"/>
      <c r="H42"/>
      <c r="I42"/>
      <c r="K42"/>
      <c r="L42"/>
      <c r="M42"/>
      <c r="N42"/>
      <c r="O42"/>
      <c r="P42"/>
      <c r="Q42"/>
    </row>
    <row r="43" spans="1:17" s="100" customFormat="1" x14ac:dyDescent="0.25">
      <c r="A43"/>
      <c r="B43" s="139"/>
      <c r="C43" s="79"/>
      <c r="D43" s="142"/>
      <c r="E43" s="155"/>
      <c r="F43" s="156"/>
      <c r="G43" s="94"/>
      <c r="H43"/>
      <c r="I43"/>
      <c r="K43"/>
      <c r="L43"/>
      <c r="M43"/>
      <c r="N43"/>
      <c r="O43"/>
      <c r="P43"/>
      <c r="Q43"/>
    </row>
    <row r="44" spans="1:17" s="100" customFormat="1" x14ac:dyDescent="0.25">
      <c r="A44"/>
      <c r="B44" s="139"/>
      <c r="C44" s="79"/>
      <c r="D44" s="121"/>
      <c r="E44" s="157"/>
      <c r="F44" s="156"/>
      <c r="G44" s="94"/>
      <c r="H44"/>
      <c r="I44"/>
      <c r="K44"/>
      <c r="L44"/>
      <c r="M44"/>
      <c r="N44"/>
      <c r="O44"/>
      <c r="P44"/>
      <c r="Q44"/>
    </row>
    <row r="45" spans="1:17" s="100" customFormat="1" x14ac:dyDescent="0.25">
      <c r="A45"/>
      <c r="B45" s="139"/>
      <c r="C45" s="158"/>
      <c r="D45" s="121"/>
      <c r="E45" s="151"/>
      <c r="F45" s="95"/>
      <c r="G45" s="95"/>
      <c r="H45"/>
      <c r="I45"/>
      <c r="K45"/>
      <c r="L45"/>
      <c r="M45"/>
      <c r="N45"/>
      <c r="O45"/>
      <c r="P45"/>
      <c r="Q45"/>
    </row>
    <row r="46" spans="1:17" s="100" customFormat="1" x14ac:dyDescent="0.25">
      <c r="A46"/>
      <c r="B46" s="148"/>
      <c r="C46" s="149"/>
      <c r="D46" s="150"/>
      <c r="E46" s="159"/>
      <c r="G46" s="94"/>
      <c r="H46"/>
      <c r="I46"/>
      <c r="K46"/>
      <c r="L46"/>
      <c r="M46"/>
      <c r="N46"/>
      <c r="O46"/>
      <c r="P46"/>
      <c r="Q46"/>
    </row>
    <row r="47" spans="1:17" s="100" customFormat="1" x14ac:dyDescent="0.25">
      <c r="A47"/>
      <c r="B47"/>
      <c r="C47"/>
      <c r="D47" s="121"/>
      <c r="E47" s="160"/>
      <c r="F47" s="160"/>
      <c r="G47" s="96"/>
      <c r="H47"/>
      <c r="I47"/>
      <c r="K47"/>
      <c r="L47"/>
      <c r="M47"/>
      <c r="N47"/>
      <c r="O47"/>
      <c r="P47"/>
      <c r="Q47"/>
    </row>
    <row r="48" spans="1:17" s="100" customFormat="1" x14ac:dyDescent="0.25">
      <c r="A48"/>
      <c r="B48" s="111" t="s">
        <v>58</v>
      </c>
      <c r="C48"/>
      <c r="D48" s="121">
        <f>SUM(D4:D39)</f>
        <v>511319.48000000021</v>
      </c>
      <c r="E48" s="160"/>
      <c r="F48" s="121"/>
      <c r="G48" s="97"/>
      <c r="H48" s="132"/>
      <c r="I48"/>
      <c r="K48"/>
      <c r="L48"/>
      <c r="M48"/>
      <c r="N48"/>
      <c r="O48"/>
      <c r="P48"/>
      <c r="Q48"/>
    </row>
    <row r="49" spans="1:17" s="100" customFormat="1" x14ac:dyDescent="0.25">
      <c r="A49"/>
      <c r="B49" s="111"/>
      <c r="C49"/>
      <c r="D49" s="121"/>
      <c r="E49" s="161"/>
      <c r="F49" s="162"/>
      <c r="G49" s="98"/>
      <c r="H49"/>
      <c r="I49"/>
      <c r="K49"/>
      <c r="L49"/>
      <c r="M49"/>
      <c r="N49"/>
      <c r="O49"/>
      <c r="P49"/>
      <c r="Q49"/>
    </row>
    <row r="50" spans="1:17" x14ac:dyDescent="0.25">
      <c r="B50" s="111" t="s">
        <v>59</v>
      </c>
      <c r="D50" s="121">
        <f>+D42+D43+D44+D45+D46</f>
        <v>0</v>
      </c>
      <c r="E50" s="121"/>
      <c r="F50" s="163" t="s">
        <v>60</v>
      </c>
      <c r="G50" s="98"/>
      <c r="H50" s="132"/>
    </row>
    <row r="51" spans="1:17" x14ac:dyDescent="0.25">
      <c r="B51" s="111" t="s">
        <v>61</v>
      </c>
      <c r="D51" s="121"/>
      <c r="E51" s="146" t="str">
        <f>IF(D52&lt;0,"wire number below","")</f>
        <v>wire number below</v>
      </c>
      <c r="F51" s="163"/>
      <c r="G51" s="98"/>
    </row>
    <row r="52" spans="1:17" x14ac:dyDescent="0.25">
      <c r="B52" s="111" t="s">
        <v>62</v>
      </c>
      <c r="D52" s="164">
        <f>-D54</f>
        <v>-511319.48000000021</v>
      </c>
      <c r="E52" s="182" t="s">
        <v>84</v>
      </c>
      <c r="F52" s="165"/>
      <c r="G52" s="98"/>
    </row>
    <row r="53" spans="1:17" x14ac:dyDescent="0.25">
      <c r="B53" s="111"/>
      <c r="D53" s="121" t="s">
        <v>16</v>
      </c>
      <c r="E53" s="166"/>
      <c r="F53" s="162"/>
      <c r="G53" s="99"/>
    </row>
    <row r="54" spans="1:17" x14ac:dyDescent="0.25">
      <c r="B54" s="111" t="s">
        <v>63</v>
      </c>
      <c r="D54" s="121">
        <f>+D48+D50</f>
        <v>511319.48000000021</v>
      </c>
      <c r="E54" s="132"/>
      <c r="F54" s="162"/>
      <c r="G54" s="99"/>
    </row>
    <row r="55" spans="1:17" x14ac:dyDescent="0.25">
      <c r="B55" s="111" t="s">
        <v>64</v>
      </c>
      <c r="D55" s="121">
        <f>+D52+D54</f>
        <v>0</v>
      </c>
      <c r="E55" s="167"/>
      <c r="G55" s="96"/>
      <c r="H55" t="s">
        <v>16</v>
      </c>
    </row>
    <row r="56" spans="1:17" x14ac:dyDescent="0.25">
      <c r="D56" s="121"/>
      <c r="F56" s="132"/>
      <c r="G56" s="94"/>
    </row>
    <row r="57" spans="1:17" x14ac:dyDescent="0.25">
      <c r="B57" s="112"/>
      <c r="C57" s="91"/>
      <c r="D57" s="121"/>
      <c r="G57" s="94"/>
    </row>
    <row r="58" spans="1:17" x14ac:dyDescent="0.25">
      <c r="D58" s="121"/>
      <c r="G58" s="94"/>
    </row>
    <row r="59" spans="1:17" x14ac:dyDescent="0.25">
      <c r="D59" s="121"/>
      <c r="G59" s="94"/>
    </row>
    <row r="60" spans="1:17" x14ac:dyDescent="0.25">
      <c r="D60" s="168"/>
      <c r="E60" s="132"/>
      <c r="G60" s="94"/>
    </row>
    <row r="61" spans="1:17" x14ac:dyDescent="0.25">
      <c r="D61" s="121"/>
      <c r="E61" s="132"/>
      <c r="G61" s="94"/>
    </row>
    <row r="62" spans="1:17" x14ac:dyDescent="0.25">
      <c r="D62" s="121"/>
      <c r="E62" s="132"/>
      <c r="G62" s="94"/>
    </row>
    <row r="63" spans="1:17" x14ac:dyDescent="0.25">
      <c r="D63" s="121"/>
      <c r="G63" s="94"/>
    </row>
    <row r="64" spans="1:17" x14ac:dyDescent="0.25">
      <c r="D64" s="104"/>
      <c r="E64" s="132"/>
      <c r="G64" s="94"/>
    </row>
    <row r="65" spans="1:17" x14ac:dyDescent="0.25">
      <c r="D65" s="121"/>
      <c r="E65" s="132"/>
      <c r="G65" s="94"/>
    </row>
    <row r="66" spans="1:17" s="100" customFormat="1" x14ac:dyDescent="0.25">
      <c r="A66"/>
      <c r="B66"/>
      <c r="C66"/>
      <c r="D66" s="169"/>
      <c r="E66"/>
      <c r="F66"/>
      <c r="G66" s="94"/>
      <c r="H66"/>
      <c r="I66"/>
      <c r="K66"/>
      <c r="L66"/>
      <c r="M66"/>
      <c r="N66"/>
      <c r="O66"/>
      <c r="P66"/>
      <c r="Q66"/>
    </row>
    <row r="67" spans="1:17" s="100" customFormat="1" x14ac:dyDescent="0.25">
      <c r="A67"/>
      <c r="B67"/>
      <c r="C67"/>
      <c r="D67" s="169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0" customFormat="1" x14ac:dyDescent="0.25">
      <c r="A68"/>
      <c r="B68"/>
      <c r="C68"/>
      <c r="D68" s="169"/>
      <c r="E68"/>
      <c r="F68"/>
      <c r="G68"/>
      <c r="H68"/>
      <c r="I68"/>
      <c r="K68"/>
      <c r="L68"/>
      <c r="M68"/>
      <c r="N68"/>
      <c r="O68"/>
      <c r="P68"/>
      <c r="Q68"/>
    </row>
    <row r="69" spans="1:17" s="100" customFormat="1" x14ac:dyDescent="0.25">
      <c r="A69"/>
      <c r="B69"/>
      <c r="C69"/>
      <c r="D69" s="121"/>
      <c r="E69"/>
      <c r="F69"/>
      <c r="G69"/>
      <c r="H69"/>
      <c r="I69"/>
      <c r="K69"/>
      <c r="L69"/>
      <c r="M69"/>
      <c r="N69"/>
      <c r="O69"/>
      <c r="P69"/>
      <c r="Q69"/>
    </row>
    <row r="70" spans="1:17" s="100" customFormat="1" x14ac:dyDescent="0.25">
      <c r="A70"/>
      <c r="B70"/>
      <c r="C70"/>
      <c r="D70" s="169"/>
      <c r="E70"/>
      <c r="F70"/>
      <c r="G70"/>
      <c r="H70"/>
      <c r="I70"/>
      <c r="K70"/>
      <c r="L70"/>
      <c r="M70"/>
      <c r="N70"/>
      <c r="O70"/>
      <c r="P70"/>
      <c r="Q70"/>
    </row>
    <row r="71" spans="1:17" s="100" customFormat="1" x14ac:dyDescent="0.25">
      <c r="A71"/>
      <c r="B71"/>
      <c r="C71"/>
      <c r="D71" s="121"/>
      <c r="E71" s="121"/>
      <c r="F71"/>
      <c r="G71"/>
      <c r="H71"/>
      <c r="I71"/>
      <c r="K71"/>
      <c r="L71"/>
      <c r="M71"/>
      <c r="N71"/>
      <c r="O71"/>
      <c r="P71"/>
      <c r="Q71"/>
    </row>
    <row r="72" spans="1:17" s="100" customFormat="1" x14ac:dyDescent="0.25">
      <c r="A72"/>
      <c r="B72"/>
      <c r="C72"/>
      <c r="D72" s="169"/>
      <c r="E72"/>
      <c r="F72"/>
      <c r="G72"/>
      <c r="H72"/>
      <c r="I72"/>
      <c r="K72"/>
      <c r="L72"/>
      <c r="M72"/>
      <c r="N72"/>
      <c r="O72"/>
      <c r="P72"/>
      <c r="Q72"/>
    </row>
    <row r="73" spans="1:17" s="100" customFormat="1" x14ac:dyDescent="0.25">
      <c r="A73"/>
      <c r="B73"/>
      <c r="C73"/>
      <c r="D73" s="169"/>
      <c r="E73" s="169"/>
      <c r="F73" s="169"/>
      <c r="G73" s="169"/>
      <c r="H73"/>
      <c r="I73" s="170"/>
      <c r="K73"/>
      <c r="L73"/>
      <c r="M73"/>
      <c r="N73"/>
      <c r="O73"/>
      <c r="P73"/>
      <c r="Q73"/>
    </row>
    <row r="74" spans="1:17" s="100" customFormat="1" x14ac:dyDescent="0.25">
      <c r="A74"/>
      <c r="B74"/>
      <c r="C74"/>
      <c r="D74"/>
      <c r="E74"/>
      <c r="F74" s="171"/>
      <c r="G74"/>
      <c r="H74"/>
      <c r="I74"/>
      <c r="K74"/>
      <c r="L74"/>
      <c r="M74"/>
      <c r="N74"/>
      <c r="O74"/>
      <c r="P74"/>
      <c r="Q74"/>
    </row>
    <row r="76" spans="1:17" s="100" customFormat="1" x14ac:dyDescent="0.25">
      <c r="A76"/>
      <c r="B76"/>
      <c r="C76"/>
      <c r="D76"/>
      <c r="E76" s="170"/>
      <c r="F76"/>
      <c r="G76"/>
      <c r="H76"/>
      <c r="I76"/>
      <c r="K76"/>
      <c r="L76"/>
      <c r="M76"/>
      <c r="N76"/>
      <c r="O76"/>
      <c r="P76"/>
      <c r="Q76"/>
    </row>
    <row r="79" spans="1:17" s="100" customFormat="1" x14ac:dyDescent="0.25">
      <c r="A79"/>
      <c r="B79"/>
      <c r="C79"/>
      <c r="D79"/>
      <c r="E79" s="172"/>
      <c r="F79" s="170"/>
      <c r="G79"/>
      <c r="H79"/>
      <c r="I79"/>
      <c r="K79"/>
      <c r="L79"/>
      <c r="M79"/>
      <c r="N79"/>
      <c r="O79"/>
      <c r="P79"/>
      <c r="Q79"/>
    </row>
    <row r="81" spans="1:17" s="100" customFormat="1" x14ac:dyDescent="0.25">
      <c r="A81"/>
      <c r="B81"/>
      <c r="C81"/>
      <c r="D81"/>
      <c r="E81" s="132"/>
      <c r="F81"/>
      <c r="G81"/>
      <c r="H81"/>
      <c r="I81"/>
      <c r="K81"/>
      <c r="L81"/>
      <c r="M81"/>
      <c r="N81"/>
      <c r="O81"/>
      <c r="P81"/>
      <c r="Q81"/>
    </row>
    <row r="86" spans="1:17" x14ac:dyDescent="0.25">
      <c r="D86" s="173"/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746F-11B9-4E54-BC4D-A116C108483E}">
  <dimension ref="A1:Q85"/>
  <sheetViews>
    <sheetView topLeftCell="A22" zoomScaleNormal="100" workbookViewId="0">
      <selection activeCell="D39" sqref="D39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0" customWidth="1"/>
  </cols>
  <sheetData>
    <row r="1" spans="1:10" ht="19.5" x14ac:dyDescent="0.4">
      <c r="A1" s="107" t="s">
        <v>16</v>
      </c>
      <c r="B1" s="108" t="s">
        <v>92</v>
      </c>
      <c r="C1" s="109"/>
      <c r="D1" s="110"/>
      <c r="E1" s="110"/>
    </row>
    <row r="2" spans="1:10" x14ac:dyDescent="0.25">
      <c r="B2" s="111"/>
      <c r="C2" s="111"/>
      <c r="D2" s="111"/>
      <c r="E2" s="111"/>
      <c r="F2" s="111"/>
      <c r="G2" s="111"/>
    </row>
    <row r="4" spans="1:10" x14ac:dyDescent="0.25">
      <c r="B4" s="112"/>
      <c r="C4" s="111" t="s">
        <v>31</v>
      </c>
      <c r="D4" s="92"/>
      <c r="E4" s="113"/>
      <c r="F4" s="114"/>
      <c r="G4" s="114"/>
      <c r="J4" s="101"/>
    </row>
    <row r="5" spans="1:10" x14ac:dyDescent="0.25">
      <c r="A5" s="115" t="s">
        <v>32</v>
      </c>
      <c r="B5" s="116">
        <f>'[1]04 14'!B10</f>
        <v>44299</v>
      </c>
      <c r="C5" t="s">
        <v>33</v>
      </c>
      <c r="D5" s="92">
        <v>616405.93000000005</v>
      </c>
      <c r="E5" s="117"/>
      <c r="F5" s="112"/>
      <c r="J5" s="101"/>
    </row>
    <row r="6" spans="1:10" x14ac:dyDescent="0.25">
      <c r="A6" s="115" t="s">
        <v>34</v>
      </c>
      <c r="B6" s="112">
        <f>+B5+1</f>
        <v>44300</v>
      </c>
      <c r="C6" t="s">
        <v>35</v>
      </c>
      <c r="D6" s="92">
        <v>495460.73</v>
      </c>
      <c r="E6" s="118"/>
      <c r="F6" s="112"/>
    </row>
    <row r="7" spans="1:10" x14ac:dyDescent="0.25">
      <c r="A7" s="115" t="s">
        <v>36</v>
      </c>
      <c r="B7" s="112">
        <f>+B6+1</f>
        <v>44301</v>
      </c>
      <c r="C7" t="s">
        <v>33</v>
      </c>
      <c r="D7" s="92">
        <v>607915.15</v>
      </c>
      <c r="E7" s="119"/>
      <c r="F7" s="112"/>
    </row>
    <row r="8" spans="1:10" x14ac:dyDescent="0.25">
      <c r="A8" s="115" t="s">
        <v>37</v>
      </c>
      <c r="B8" s="112">
        <f>+B7+1</f>
        <v>44302</v>
      </c>
      <c r="C8" t="s">
        <v>33</v>
      </c>
      <c r="D8" s="92">
        <v>310076.3</v>
      </c>
      <c r="E8" s="118"/>
      <c r="F8" s="112" t="s">
        <v>16</v>
      </c>
    </row>
    <row r="9" spans="1:10" x14ac:dyDescent="0.25">
      <c r="A9" s="115" t="s">
        <v>38</v>
      </c>
      <c r="B9" s="112">
        <f>+B8+3</f>
        <v>44305</v>
      </c>
      <c r="C9" t="s">
        <v>33</v>
      </c>
      <c r="D9" s="92">
        <v>1571084.67</v>
      </c>
      <c r="E9" s="120"/>
      <c r="F9" s="112"/>
    </row>
    <row r="10" spans="1:10" x14ac:dyDescent="0.25">
      <c r="B10" s="112">
        <f>+$B$9+1</f>
        <v>44306</v>
      </c>
      <c r="C10" s="91" t="s">
        <v>39</v>
      </c>
      <c r="D10" s="92">
        <f>-893.2-5238.75-894129.18</f>
        <v>-900261.13</v>
      </c>
      <c r="E10" s="91" t="s">
        <v>93</v>
      </c>
      <c r="F10" s="122"/>
      <c r="G10" s="91"/>
    </row>
    <row r="11" spans="1:10" x14ac:dyDescent="0.25">
      <c r="B11" s="112">
        <f>+$B$9+1</f>
        <v>44306</v>
      </c>
      <c r="C11" t="s">
        <v>40</v>
      </c>
      <c r="D11" s="123"/>
      <c r="E11" s="124"/>
      <c r="F11" s="125"/>
    </row>
    <row r="12" spans="1:10" x14ac:dyDescent="0.25">
      <c r="B12" s="112">
        <f>B9</f>
        <v>44305</v>
      </c>
      <c r="C12" s="91" t="s">
        <v>41</v>
      </c>
      <c r="D12" s="121">
        <v>-7430.44</v>
      </c>
      <c r="E12" s="187" t="s">
        <v>94</v>
      </c>
    </row>
    <row r="13" spans="1:10" x14ac:dyDescent="0.25">
      <c r="B13" s="112">
        <f>B9</f>
        <v>44305</v>
      </c>
      <c r="C13" s="91" t="s">
        <v>42</v>
      </c>
      <c r="D13" s="123"/>
      <c r="E13" s="126"/>
      <c r="F13" s="126"/>
    </row>
    <row r="14" spans="1:10" s="127" customFormat="1" x14ac:dyDescent="0.25">
      <c r="B14" s="128"/>
      <c r="D14" s="129"/>
      <c r="E14" s="129"/>
      <c r="J14" s="102"/>
    </row>
    <row r="15" spans="1:10" x14ac:dyDescent="0.25">
      <c r="B15" s="130">
        <v>44302</v>
      </c>
      <c r="C15" s="188" t="s">
        <v>68</v>
      </c>
      <c r="D15" s="121">
        <v>2955.43</v>
      </c>
      <c r="E15" s="91"/>
      <c r="F15" s="131"/>
    </row>
    <row r="16" spans="1:10" x14ac:dyDescent="0.25">
      <c r="B16" s="130">
        <v>44298</v>
      </c>
      <c r="C16" s="79" t="s">
        <v>95</v>
      </c>
      <c r="D16" s="121">
        <v>-2914.8</v>
      </c>
      <c r="E16" s="119"/>
      <c r="F16" s="132"/>
    </row>
    <row r="17" spans="1:17" x14ac:dyDescent="0.25">
      <c r="B17" s="130">
        <v>44301</v>
      </c>
      <c r="C17" s="189" t="s">
        <v>96</v>
      </c>
      <c r="D17" s="121">
        <v>-1103.01</v>
      </c>
      <c r="E17" s="119"/>
      <c r="F17" s="132"/>
      <c r="G17" s="91"/>
    </row>
    <row r="18" spans="1:17" x14ac:dyDescent="0.25">
      <c r="B18" s="112"/>
      <c r="C18" s="79"/>
      <c r="D18" s="121"/>
      <c r="E18" s="119"/>
      <c r="F18" s="132"/>
      <c r="G18" s="91"/>
    </row>
    <row r="19" spans="1:17" s="127" customFormat="1" x14ac:dyDescent="0.25">
      <c r="B19" s="128"/>
      <c r="D19" s="129"/>
      <c r="E19" s="129"/>
      <c r="J19" s="102"/>
    </row>
    <row r="20" spans="1:17" x14ac:dyDescent="0.25">
      <c r="B20" s="112"/>
      <c r="C20" t="s">
        <v>43</v>
      </c>
      <c r="D20" s="121">
        <v>315971.17</v>
      </c>
      <c r="E20" s="119"/>
      <c r="J20" s="101"/>
    </row>
    <row r="21" spans="1:17" x14ac:dyDescent="0.25">
      <c r="B21" s="112"/>
      <c r="C21" s="79" t="s">
        <v>44</v>
      </c>
      <c r="D21" s="121"/>
      <c r="E21" s="133"/>
      <c r="J21" s="101"/>
    </row>
    <row r="22" spans="1:17" x14ac:dyDescent="0.25">
      <c r="B22" s="112"/>
      <c r="C22" s="79" t="s">
        <v>45</v>
      </c>
      <c r="D22" s="121">
        <v>167373.09</v>
      </c>
      <c r="E22" s="134"/>
      <c r="F22" s="132"/>
      <c r="J22" s="101"/>
    </row>
    <row r="23" spans="1:17" ht="12.75" customHeight="1" x14ac:dyDescent="0.25">
      <c r="B23" s="112"/>
      <c r="C23" s="91" t="s">
        <v>46</v>
      </c>
      <c r="D23" s="121"/>
      <c r="E23" s="13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x14ac:dyDescent="0.25">
      <c r="B24" s="135"/>
      <c r="C24" s="136"/>
      <c r="D24" s="137"/>
      <c r="E24" s="138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ht="13.5" customHeight="1" x14ac:dyDescent="0.25">
      <c r="B25" s="139">
        <f>B26</f>
        <v>44306</v>
      </c>
      <c r="C25" s="91" t="s">
        <v>47</v>
      </c>
      <c r="D25" s="140">
        <f>-1065748-2000-221.24-78737.65</f>
        <v>-1146706.8899999999</v>
      </c>
      <c r="E25" s="79"/>
      <c r="H25" s="91"/>
    </row>
    <row r="26" spans="1:17" ht="13.5" customHeight="1" x14ac:dyDescent="0.25">
      <c r="B26" s="139">
        <f>B27</f>
        <v>44306</v>
      </c>
      <c r="C26" s="91" t="s">
        <v>67</v>
      </c>
      <c r="D26" s="140">
        <v>-132001.38</v>
      </c>
      <c r="E26" s="79"/>
      <c r="H26" s="91"/>
    </row>
    <row r="27" spans="1:17" ht="13.5" customHeight="1" x14ac:dyDescent="0.25">
      <c r="B27" s="139">
        <f>B28+1</f>
        <v>44306</v>
      </c>
      <c r="C27" s="91" t="s">
        <v>66</v>
      </c>
      <c r="D27" s="140">
        <v>-119.12</v>
      </c>
      <c r="E27" s="91"/>
      <c r="H27" s="91"/>
    </row>
    <row r="28" spans="1:17" ht="13.5" customHeight="1" x14ac:dyDescent="0.25">
      <c r="B28" s="139">
        <f>B9</f>
        <v>44305</v>
      </c>
      <c r="C28" s="91" t="s">
        <v>48</v>
      </c>
      <c r="D28" s="140">
        <v>-4596.66</v>
      </c>
      <c r="E28" s="91"/>
      <c r="H28" s="91"/>
    </row>
    <row r="29" spans="1:17" ht="13.5" customHeight="1" x14ac:dyDescent="0.25">
      <c r="B29" s="139">
        <f>B25+1</f>
        <v>44307</v>
      </c>
      <c r="C29" s="91" t="s">
        <v>49</v>
      </c>
      <c r="D29" s="140"/>
      <c r="E29" s="91"/>
      <c r="H29" s="91"/>
    </row>
    <row r="30" spans="1:17" x14ac:dyDescent="0.25">
      <c r="B30" s="139">
        <f>B29</f>
        <v>44307</v>
      </c>
      <c r="C30" s="174" t="s">
        <v>97</v>
      </c>
      <c r="D30" s="140">
        <v>-30188.03</v>
      </c>
      <c r="E30" s="91"/>
    </row>
    <row r="31" spans="1:17" x14ac:dyDescent="0.25">
      <c r="B31" s="139"/>
      <c r="C31" t="s">
        <v>50</v>
      </c>
      <c r="D31" s="140">
        <v>-4000</v>
      </c>
      <c r="E31" s="119"/>
    </row>
    <row r="32" spans="1:17" s="100" customFormat="1" x14ac:dyDescent="0.25">
      <c r="A32"/>
      <c r="B32" s="139"/>
      <c r="C32" t="s">
        <v>51</v>
      </c>
      <c r="D32" s="123"/>
      <c r="E32" s="141">
        <f>SUM(D25:D32)</f>
        <v>-1317612.08</v>
      </c>
      <c r="F32"/>
      <c r="G32"/>
      <c r="H32"/>
      <c r="I32"/>
      <c r="K32"/>
      <c r="L32"/>
      <c r="M32"/>
      <c r="N32"/>
      <c r="O32"/>
      <c r="P32"/>
      <c r="Q32"/>
    </row>
    <row r="33" spans="1:17" s="100" customFormat="1" x14ac:dyDescent="0.25">
      <c r="A33"/>
      <c r="B33" s="139">
        <f>$B$9</f>
        <v>44305</v>
      </c>
      <c r="C33" s="91" t="s">
        <v>52</v>
      </c>
      <c r="D33" s="121"/>
      <c r="E33" s="132"/>
      <c r="F33"/>
      <c r="G33"/>
      <c r="H33"/>
      <c r="I33"/>
      <c r="K33"/>
      <c r="L33"/>
      <c r="M33"/>
      <c r="N33"/>
      <c r="O33"/>
      <c r="P33"/>
      <c r="Q33"/>
    </row>
    <row r="34" spans="1:17" s="100" customFormat="1" x14ac:dyDescent="0.25">
      <c r="A34"/>
      <c r="B34" s="139">
        <f t="shared" ref="B34:B38" si="0">$B$9</f>
        <v>44305</v>
      </c>
      <c r="C34" s="91" t="s">
        <v>53</v>
      </c>
      <c r="D34" s="121">
        <v>-1545670.1</v>
      </c>
      <c r="E34" s="132"/>
      <c r="F34"/>
      <c r="G34"/>
      <c r="H34"/>
      <c r="I34"/>
      <c r="K34"/>
      <c r="L34"/>
      <c r="M34"/>
      <c r="N34"/>
      <c r="O34"/>
      <c r="P34"/>
      <c r="Q34"/>
    </row>
    <row r="35" spans="1:17" s="100" customFormat="1" x14ac:dyDescent="0.25">
      <c r="A35"/>
      <c r="B35" s="139">
        <f t="shared" si="0"/>
        <v>44305</v>
      </c>
      <c r="C35" s="91" t="s">
        <v>98</v>
      </c>
      <c r="D35" s="142">
        <v>-11018.03</v>
      </c>
      <c r="E35" s="143"/>
      <c r="F35" s="132"/>
      <c r="G35"/>
      <c r="H35"/>
      <c r="I35"/>
      <c r="K35"/>
      <c r="L35"/>
      <c r="M35"/>
      <c r="N35"/>
      <c r="O35"/>
      <c r="P35"/>
      <c r="Q35"/>
    </row>
    <row r="36" spans="1:17" s="100" customFormat="1" ht="14.25" customHeight="1" x14ac:dyDescent="0.25">
      <c r="A36"/>
      <c r="B36" s="139">
        <f t="shared" si="0"/>
        <v>44305</v>
      </c>
      <c r="C36" s="91" t="s">
        <v>54</v>
      </c>
      <c r="D36" s="142">
        <v>-2151.36</v>
      </c>
      <c r="E36" s="144"/>
      <c r="F36" s="103"/>
      <c r="G36"/>
      <c r="H36"/>
      <c r="I36"/>
      <c r="K36"/>
      <c r="L36"/>
      <c r="M36"/>
      <c r="N36"/>
      <c r="O36"/>
      <c r="P36"/>
      <c r="Q36"/>
    </row>
    <row r="37" spans="1:17" s="100" customFormat="1" ht="14.25" customHeight="1" x14ac:dyDescent="0.25">
      <c r="A37"/>
      <c r="B37" s="139">
        <f t="shared" si="0"/>
        <v>44305</v>
      </c>
      <c r="C37" s="91" t="s">
        <v>55</v>
      </c>
      <c r="D37" s="142">
        <v>-91129.73</v>
      </c>
      <c r="E37" s="144"/>
      <c r="F37" s="103"/>
      <c r="G37"/>
      <c r="H37"/>
      <c r="I37"/>
      <c r="K37"/>
      <c r="L37"/>
      <c r="M37"/>
      <c r="N37"/>
      <c r="O37"/>
      <c r="P37"/>
      <c r="Q37"/>
    </row>
    <row r="38" spans="1:17" s="100" customFormat="1" x14ac:dyDescent="0.25">
      <c r="A38"/>
      <c r="B38" s="139">
        <f t="shared" si="0"/>
        <v>44305</v>
      </c>
      <c r="C38" s="91" t="s">
        <v>56</v>
      </c>
      <c r="D38" s="142">
        <v>-307249.38</v>
      </c>
      <c r="E38" s="145"/>
      <c r="F38" s="146"/>
      <c r="G38" s="93"/>
      <c r="H38" s="147"/>
      <c r="I38" s="147"/>
      <c r="K38"/>
      <c r="L38"/>
      <c r="M38"/>
      <c r="N38"/>
      <c r="O38"/>
      <c r="P38"/>
      <c r="Q38"/>
    </row>
    <row r="39" spans="1:17" s="100" customFormat="1" ht="12" customHeight="1" x14ac:dyDescent="0.25">
      <c r="A39"/>
      <c r="B39" s="148"/>
      <c r="C39" s="149"/>
      <c r="D39" s="150"/>
      <c r="E39" s="151"/>
      <c r="F39" s="152"/>
      <c r="G39" s="94"/>
      <c r="H39"/>
      <c r="I39"/>
      <c r="K39"/>
      <c r="L39"/>
      <c r="M39"/>
      <c r="N39"/>
      <c r="O39"/>
      <c r="P39"/>
      <c r="Q39"/>
    </row>
    <row r="40" spans="1:17" s="100" customFormat="1" x14ac:dyDescent="0.25">
      <c r="A40"/>
      <c r="B40" s="153" t="s">
        <v>57</v>
      </c>
      <c r="C40"/>
      <c r="D40" s="142"/>
      <c r="E40" s="151"/>
      <c r="F40" s="152"/>
      <c r="G40" s="94"/>
      <c r="H40"/>
      <c r="I40"/>
      <c r="K40"/>
      <c r="L40"/>
      <c r="M40"/>
      <c r="N40"/>
      <c r="O40"/>
      <c r="P40"/>
      <c r="Q40"/>
    </row>
    <row r="41" spans="1:17" s="100" customFormat="1" x14ac:dyDescent="0.25">
      <c r="A41"/>
      <c r="B41" s="139"/>
      <c r="C41" s="79"/>
      <c r="D41" s="142"/>
      <c r="E41" s="154"/>
      <c r="F41" s="132"/>
      <c r="G41" s="94"/>
      <c r="H41"/>
      <c r="I41"/>
      <c r="K41"/>
      <c r="L41"/>
      <c r="M41"/>
      <c r="N41"/>
      <c r="O41"/>
      <c r="P41"/>
      <c r="Q41"/>
    </row>
    <row r="42" spans="1:17" s="100" customFormat="1" x14ac:dyDescent="0.25">
      <c r="A42"/>
      <c r="B42" s="139"/>
      <c r="C42" s="79"/>
      <c r="D42" s="142"/>
      <c r="E42" s="155"/>
      <c r="F42" s="156"/>
      <c r="G42" s="94"/>
      <c r="H42"/>
      <c r="I42"/>
      <c r="K42"/>
      <c r="L42"/>
      <c r="M42"/>
      <c r="N42"/>
      <c r="O42"/>
      <c r="P42"/>
      <c r="Q42"/>
    </row>
    <row r="43" spans="1:17" s="100" customFormat="1" x14ac:dyDescent="0.25">
      <c r="A43"/>
      <c r="B43" s="139"/>
      <c r="C43" s="79"/>
      <c r="D43" s="121"/>
      <c r="E43" s="157"/>
      <c r="F43" s="156"/>
      <c r="G43" s="94"/>
      <c r="H43"/>
      <c r="I43"/>
      <c r="K43"/>
      <c r="L43"/>
      <c r="M43"/>
      <c r="N43"/>
      <c r="O43"/>
      <c r="P43"/>
      <c r="Q43"/>
    </row>
    <row r="44" spans="1:17" s="100" customFormat="1" x14ac:dyDescent="0.25">
      <c r="A44"/>
      <c r="B44" s="139"/>
      <c r="C44" s="158"/>
      <c r="D44" s="121"/>
      <c r="E44" s="151"/>
      <c r="F44" s="95"/>
      <c r="G44" s="95"/>
      <c r="H44"/>
      <c r="I44"/>
      <c r="K44"/>
      <c r="L44"/>
      <c r="M44"/>
      <c r="N44"/>
      <c r="O44"/>
      <c r="P44"/>
      <c r="Q44"/>
    </row>
    <row r="45" spans="1:17" s="100" customFormat="1" x14ac:dyDescent="0.25">
      <c r="A45"/>
      <c r="B45" s="148"/>
      <c r="C45" s="149"/>
      <c r="D45" s="150"/>
      <c r="E45" s="159"/>
      <c r="G45" s="94"/>
      <c r="H45"/>
      <c r="I45"/>
      <c r="K45"/>
      <c r="L45"/>
      <c r="M45"/>
      <c r="N45"/>
      <c r="O45"/>
      <c r="P45"/>
      <c r="Q45"/>
    </row>
    <row r="46" spans="1:17" s="100" customFormat="1" x14ac:dyDescent="0.25">
      <c r="A46"/>
      <c r="B46"/>
      <c r="C46"/>
      <c r="D46" s="121"/>
      <c r="E46" s="160"/>
      <c r="F46" s="160"/>
      <c r="G46" s="96"/>
      <c r="H46"/>
      <c r="I46"/>
      <c r="K46"/>
      <c r="L46"/>
      <c r="M46"/>
      <c r="N46"/>
      <c r="O46"/>
      <c r="P46"/>
      <c r="Q46"/>
    </row>
    <row r="47" spans="1:17" s="100" customFormat="1" x14ac:dyDescent="0.25">
      <c r="A47"/>
      <c r="B47" s="111" t="s">
        <v>58</v>
      </c>
      <c r="C47"/>
      <c r="D47" s="121">
        <f>SUM(D4:D38)</f>
        <v>-99297.589999999385</v>
      </c>
      <c r="E47" s="160"/>
      <c r="F47" s="121"/>
      <c r="G47" s="97"/>
      <c r="H47" s="132"/>
      <c r="I47"/>
      <c r="K47"/>
      <c r="L47"/>
      <c r="M47"/>
      <c r="N47"/>
      <c r="O47"/>
      <c r="P47"/>
      <c r="Q47"/>
    </row>
    <row r="48" spans="1:17" s="100" customFormat="1" x14ac:dyDescent="0.25">
      <c r="A48"/>
      <c r="B48" s="111"/>
      <c r="C48"/>
      <c r="D48" s="121"/>
      <c r="E48" s="161"/>
      <c r="F48" s="162"/>
      <c r="G48" s="98"/>
      <c r="H48"/>
      <c r="I48"/>
      <c r="K48"/>
      <c r="L48"/>
      <c r="M48"/>
      <c r="N48"/>
      <c r="O48"/>
      <c r="P48"/>
      <c r="Q48"/>
    </row>
    <row r="49" spans="2:8" x14ac:dyDescent="0.25">
      <c r="B49" s="111" t="s">
        <v>59</v>
      </c>
      <c r="D49" s="121">
        <f>+D41+D42+D43+D44+D45</f>
        <v>0</v>
      </c>
      <c r="E49" s="121"/>
      <c r="F49" s="163" t="s">
        <v>60</v>
      </c>
      <c r="G49" s="98"/>
      <c r="H49" s="132"/>
    </row>
    <row r="50" spans="2:8" x14ac:dyDescent="0.25">
      <c r="B50" s="111" t="s">
        <v>61</v>
      </c>
      <c r="D50" s="121"/>
      <c r="E50" s="146" t="str">
        <f>IF(D51&lt;0,"wire number below","")</f>
        <v/>
      </c>
      <c r="F50" s="163"/>
      <c r="G50" s="98"/>
    </row>
    <row r="51" spans="2:8" x14ac:dyDescent="0.25">
      <c r="B51" s="111" t="s">
        <v>62</v>
      </c>
      <c r="D51" s="164">
        <f>-D53</f>
        <v>99297.589999999385</v>
      </c>
      <c r="E51" s="175"/>
      <c r="F51" s="165"/>
      <c r="G51" s="98"/>
    </row>
    <row r="52" spans="2:8" x14ac:dyDescent="0.25">
      <c r="B52" s="111"/>
      <c r="D52" s="121" t="s">
        <v>16</v>
      </c>
      <c r="E52" s="166"/>
      <c r="F52" s="162"/>
      <c r="G52" s="99"/>
    </row>
    <row r="53" spans="2:8" x14ac:dyDescent="0.25">
      <c r="B53" s="111" t="s">
        <v>63</v>
      </c>
      <c r="D53" s="121">
        <f>+D47+D49</f>
        <v>-99297.589999999385</v>
      </c>
      <c r="E53" s="132"/>
      <c r="F53" s="162"/>
      <c r="G53" s="99"/>
    </row>
    <row r="54" spans="2:8" x14ac:dyDescent="0.25">
      <c r="B54" s="111" t="s">
        <v>64</v>
      </c>
      <c r="D54" s="121">
        <f>+D51+D53</f>
        <v>0</v>
      </c>
      <c r="E54" s="167"/>
      <c r="G54" s="96"/>
      <c r="H54" t="s">
        <v>16</v>
      </c>
    </row>
    <row r="55" spans="2:8" x14ac:dyDescent="0.25">
      <c r="D55" s="121"/>
      <c r="F55" s="132"/>
      <c r="G55" s="94"/>
    </row>
    <row r="56" spans="2:8" x14ac:dyDescent="0.25">
      <c r="B56" s="112"/>
      <c r="C56" s="91"/>
      <c r="D56" s="121"/>
      <c r="G56" s="94"/>
    </row>
    <row r="57" spans="2:8" x14ac:dyDescent="0.25">
      <c r="D57" s="121"/>
      <c r="G57" s="94"/>
    </row>
    <row r="58" spans="2:8" x14ac:dyDescent="0.25">
      <c r="D58" s="121"/>
      <c r="G58" s="94"/>
    </row>
    <row r="59" spans="2:8" x14ac:dyDescent="0.25">
      <c r="D59" s="168"/>
      <c r="E59" s="132"/>
      <c r="G59" s="94"/>
    </row>
    <row r="60" spans="2:8" x14ac:dyDescent="0.25">
      <c r="D60" s="121"/>
      <c r="E60" s="132"/>
      <c r="G60" s="94"/>
    </row>
    <row r="61" spans="2:8" x14ac:dyDescent="0.25">
      <c r="D61" s="121"/>
      <c r="E61" s="132"/>
      <c r="G61" s="94"/>
    </row>
    <row r="62" spans="2:8" x14ac:dyDescent="0.25">
      <c r="D62" s="121"/>
      <c r="G62" s="94"/>
    </row>
    <row r="63" spans="2:8" x14ac:dyDescent="0.25">
      <c r="D63" s="104"/>
      <c r="E63" s="132"/>
      <c r="G63" s="94"/>
    </row>
    <row r="64" spans="2:8" x14ac:dyDescent="0.25">
      <c r="D64" s="121"/>
      <c r="E64" s="132"/>
      <c r="G64" s="94"/>
    </row>
    <row r="65" spans="1:17" s="100" customFormat="1" x14ac:dyDescent="0.25">
      <c r="A65"/>
      <c r="B65"/>
      <c r="C65"/>
      <c r="D65" s="169"/>
      <c r="E65"/>
      <c r="F65"/>
      <c r="G65" s="94"/>
      <c r="H65"/>
      <c r="I65"/>
      <c r="K65"/>
      <c r="L65"/>
      <c r="M65"/>
      <c r="N65"/>
      <c r="O65"/>
      <c r="P65"/>
      <c r="Q65"/>
    </row>
    <row r="66" spans="1:17" s="100" customFormat="1" x14ac:dyDescent="0.25">
      <c r="A66"/>
      <c r="B66"/>
      <c r="C66"/>
      <c r="D66" s="169"/>
      <c r="E66"/>
      <c r="F66"/>
      <c r="G66" s="94"/>
      <c r="H66"/>
      <c r="I66"/>
      <c r="K66"/>
      <c r="L66"/>
      <c r="M66"/>
      <c r="N66"/>
      <c r="O66"/>
      <c r="P66"/>
      <c r="Q66"/>
    </row>
    <row r="67" spans="1:17" s="100" customFormat="1" x14ac:dyDescent="0.25">
      <c r="A67"/>
      <c r="B67"/>
      <c r="C67"/>
      <c r="D67" s="169"/>
      <c r="E67"/>
      <c r="F67"/>
      <c r="G67"/>
      <c r="H67"/>
      <c r="I67"/>
      <c r="K67"/>
      <c r="L67"/>
      <c r="M67"/>
      <c r="N67"/>
      <c r="O67"/>
      <c r="P67"/>
      <c r="Q67"/>
    </row>
    <row r="68" spans="1:17" s="100" customFormat="1" x14ac:dyDescent="0.25">
      <c r="A68"/>
      <c r="B68"/>
      <c r="C68"/>
      <c r="D68" s="121"/>
      <c r="E68"/>
      <c r="F68"/>
      <c r="G68"/>
      <c r="H68"/>
      <c r="I68"/>
      <c r="K68"/>
      <c r="L68"/>
      <c r="M68"/>
      <c r="N68"/>
      <c r="O68"/>
      <c r="P68"/>
      <c r="Q68"/>
    </row>
    <row r="69" spans="1:17" s="100" customFormat="1" x14ac:dyDescent="0.25">
      <c r="A69"/>
      <c r="B69"/>
      <c r="C69"/>
      <c r="D69" s="169"/>
      <c r="E69"/>
      <c r="F69"/>
      <c r="G69"/>
      <c r="H69"/>
      <c r="I69"/>
      <c r="K69"/>
      <c r="L69"/>
      <c r="M69"/>
      <c r="N69"/>
      <c r="O69"/>
      <c r="P69"/>
      <c r="Q69"/>
    </row>
    <row r="70" spans="1:17" s="100" customFormat="1" x14ac:dyDescent="0.25">
      <c r="A70"/>
      <c r="B70"/>
      <c r="C70"/>
      <c r="D70" s="121"/>
      <c r="E70" s="121"/>
      <c r="F70"/>
      <c r="G70"/>
      <c r="H70"/>
      <c r="I70"/>
      <c r="K70"/>
      <c r="L70"/>
      <c r="M70"/>
      <c r="N70"/>
      <c r="O70"/>
      <c r="P70"/>
      <c r="Q70"/>
    </row>
    <row r="71" spans="1:17" s="100" customFormat="1" x14ac:dyDescent="0.25">
      <c r="A71"/>
      <c r="B71"/>
      <c r="C71"/>
      <c r="D71" s="169"/>
      <c r="E71"/>
      <c r="F71"/>
      <c r="G71"/>
      <c r="H71"/>
      <c r="I71"/>
      <c r="K71"/>
      <c r="L71"/>
      <c r="M71"/>
      <c r="N71"/>
      <c r="O71"/>
      <c r="P71"/>
      <c r="Q71"/>
    </row>
    <row r="72" spans="1:17" s="100" customFormat="1" x14ac:dyDescent="0.25">
      <c r="A72"/>
      <c r="B72"/>
      <c r="C72"/>
      <c r="D72" s="169"/>
      <c r="E72" s="169"/>
      <c r="F72" s="169"/>
      <c r="G72" s="169"/>
      <c r="H72"/>
      <c r="I72" s="170"/>
      <c r="K72"/>
      <c r="L72"/>
      <c r="M72"/>
      <c r="N72"/>
      <c r="O72"/>
      <c r="P72"/>
      <c r="Q72"/>
    </row>
    <row r="73" spans="1:17" s="100" customFormat="1" x14ac:dyDescent="0.25">
      <c r="A73"/>
      <c r="B73"/>
      <c r="C73"/>
      <c r="D73"/>
      <c r="E73"/>
      <c r="F73" s="171"/>
      <c r="G73"/>
      <c r="H73"/>
      <c r="I73"/>
      <c r="K73"/>
      <c r="L73"/>
      <c r="M73"/>
      <c r="N73"/>
      <c r="O73"/>
      <c r="P73"/>
      <c r="Q73"/>
    </row>
    <row r="75" spans="1:17" s="100" customFormat="1" x14ac:dyDescent="0.25">
      <c r="A75"/>
      <c r="B75"/>
      <c r="C75"/>
      <c r="D75"/>
      <c r="E75" s="170"/>
      <c r="F75"/>
      <c r="G75"/>
      <c r="H75"/>
      <c r="I75"/>
      <c r="K75"/>
      <c r="L75"/>
      <c r="M75"/>
      <c r="N75"/>
      <c r="O75"/>
      <c r="P75"/>
      <c r="Q75"/>
    </row>
    <row r="78" spans="1:17" s="100" customFormat="1" x14ac:dyDescent="0.25">
      <c r="A78"/>
      <c r="B78"/>
      <c r="C78"/>
      <c r="D78"/>
      <c r="E78" s="172"/>
      <c r="F78" s="170"/>
      <c r="G78"/>
      <c r="H78"/>
      <c r="I78"/>
      <c r="K78"/>
      <c r="L78"/>
      <c r="M78"/>
      <c r="N78"/>
      <c r="O78"/>
      <c r="P78"/>
      <c r="Q78"/>
    </row>
    <row r="80" spans="1:17" s="100" customFormat="1" x14ac:dyDescent="0.25">
      <c r="A80"/>
      <c r="B80"/>
      <c r="C80"/>
      <c r="D80"/>
      <c r="E80" s="132"/>
      <c r="F80"/>
      <c r="G80"/>
      <c r="H80"/>
      <c r="I80"/>
      <c r="K80"/>
      <c r="L80"/>
      <c r="M80"/>
      <c r="N80"/>
      <c r="O80"/>
      <c r="P80"/>
      <c r="Q80"/>
    </row>
    <row r="85" spans="4:4" x14ac:dyDescent="0.25">
      <c r="D85" s="173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04 14</vt:lpstr>
      <vt:lpstr>04 21</vt:lpstr>
      <vt:lpstr>'04 14'!Print_Area</vt:lpstr>
      <vt:lpstr>'04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2021-04-26T19:19:38Z</dcterms:modified>
</cp:coreProperties>
</file>